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01 - demolice stávající haly" sheetId="2" r:id="rId2"/>
    <sheet name="02 - výstavba nové haly" sheetId="3" r:id="rId3"/>
    <sheet name="03 - nekrytá skládka z be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demolice stávající haly'!$C$82:$K$122</definedName>
    <definedName name="_xlnm.Print_Area" localSheetId="1">'01 - demolice stávající haly'!$C$4:$J$39,'01 - demolice stávající haly'!$C$45:$J$64,'01 - demolice stávající haly'!$C$70:$K$122</definedName>
    <definedName name="_xlnm.Print_Titles" localSheetId="1">'01 - demolice stávající haly'!$82:$82</definedName>
    <definedName name="_xlnm._FilterDatabase" localSheetId="2" hidden="1">'02 - výstavba nové haly'!$C$107:$K$468</definedName>
    <definedName name="_xlnm.Print_Area" localSheetId="2">'02 - výstavba nové haly'!$C$4:$J$39,'02 - výstavba nové haly'!$C$45:$J$89,'02 - výstavba nové haly'!$C$95:$K$468</definedName>
    <definedName name="_xlnm.Print_Titles" localSheetId="2">'02 - výstavba nové haly'!$107:$107</definedName>
    <definedName name="_xlnm._FilterDatabase" localSheetId="3" hidden="1">'03 - nekrytá skládka z be...'!$C$85:$K$123</definedName>
    <definedName name="_xlnm.Print_Area" localSheetId="3">'03 - nekrytá skládka z be...'!$C$4:$J$39,'03 - nekrytá skládka z be...'!$C$45:$J$67,'03 - nekrytá skládka z be...'!$C$73:$K$123</definedName>
    <definedName name="_xlnm.Print_Titles" localSheetId="3">'03 - nekrytá skládka z be...'!$85:$85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08"/>
  <c r="BH108"/>
  <c r="BG108"/>
  <c r="BF108"/>
  <c r="T108"/>
  <c r="T107"/>
  <c r="R108"/>
  <c r="R107"/>
  <c r="P108"/>
  <c r="P107"/>
  <c r="BI104"/>
  <c r="BH104"/>
  <c r="BG104"/>
  <c r="BF104"/>
  <c r="T104"/>
  <c r="T103"/>
  <c r="R104"/>
  <c r="R103"/>
  <c r="P104"/>
  <c r="P103"/>
  <c r="BI100"/>
  <c r="BH100"/>
  <c r="BG100"/>
  <c r="BF100"/>
  <c r="T100"/>
  <c r="T99"/>
  <c r="R100"/>
  <c r="R99"/>
  <c r="P100"/>
  <c r="P99"/>
  <c r="BI96"/>
  <c r="BH96"/>
  <c r="BG96"/>
  <c r="BF96"/>
  <c r="T96"/>
  <c r="R96"/>
  <c r="P96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3" r="J37"/>
  <c r="J36"/>
  <c i="1" r="AY56"/>
  <c i="3" r="J35"/>
  <c i="1" r="AX56"/>
  <c i="3" r="BI467"/>
  <c r="BH467"/>
  <c r="BG467"/>
  <c r="BF467"/>
  <c r="T467"/>
  <c r="T466"/>
  <c r="R467"/>
  <c r="R466"/>
  <c r="P467"/>
  <c r="P466"/>
  <c r="BI464"/>
  <c r="BH464"/>
  <c r="BG464"/>
  <c r="BF464"/>
  <c r="T464"/>
  <c r="T463"/>
  <c r="R464"/>
  <c r="R463"/>
  <c r="P464"/>
  <c r="P463"/>
  <c r="BI461"/>
  <c r="BH461"/>
  <c r="BG461"/>
  <c r="BF461"/>
  <c r="T461"/>
  <c r="R461"/>
  <c r="P461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49"/>
  <c r="BH449"/>
  <c r="BG449"/>
  <c r="BF449"/>
  <c r="T449"/>
  <c r="T448"/>
  <c r="T447"/>
  <c r="R449"/>
  <c r="R448"/>
  <c r="R447"/>
  <c r="P449"/>
  <c r="P448"/>
  <c r="P447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0"/>
  <c r="BH420"/>
  <c r="BG420"/>
  <c r="BF420"/>
  <c r="T420"/>
  <c r="R420"/>
  <c r="P420"/>
  <c r="BI419"/>
  <c r="BH419"/>
  <c r="BG419"/>
  <c r="BF419"/>
  <c r="T419"/>
  <c r="R419"/>
  <c r="P419"/>
  <c r="BI417"/>
  <c r="BH417"/>
  <c r="BG417"/>
  <c r="BF417"/>
  <c r="T417"/>
  <c r="R417"/>
  <c r="P417"/>
  <c r="BI416"/>
  <c r="BH416"/>
  <c r="BG416"/>
  <c r="BF416"/>
  <c r="T416"/>
  <c r="R416"/>
  <c r="P416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6"/>
  <c r="BH386"/>
  <c r="BG386"/>
  <c r="BF386"/>
  <c r="T386"/>
  <c r="R386"/>
  <c r="P386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71"/>
  <c r="BH371"/>
  <c r="BG371"/>
  <c r="BF371"/>
  <c r="T371"/>
  <c r="R371"/>
  <c r="P371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T293"/>
  <c r="R294"/>
  <c r="R293"/>
  <c r="P294"/>
  <c r="P293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2"/>
  <c r="BH132"/>
  <c r="BG132"/>
  <c r="BF132"/>
  <c r="T132"/>
  <c r="R132"/>
  <c r="P132"/>
  <c r="BI125"/>
  <c r="BH125"/>
  <c r="BG125"/>
  <c r="BF125"/>
  <c r="T125"/>
  <c r="R125"/>
  <c r="P125"/>
  <c r="BI118"/>
  <c r="BH118"/>
  <c r="BG118"/>
  <c r="BF118"/>
  <c r="T118"/>
  <c r="R118"/>
  <c r="P118"/>
  <c r="BI111"/>
  <c r="BH111"/>
  <c r="BG111"/>
  <c r="BF111"/>
  <c r="T111"/>
  <c r="R111"/>
  <c r="P111"/>
  <c r="J105"/>
  <c r="J104"/>
  <c r="F104"/>
  <c r="F102"/>
  <c r="E100"/>
  <c r="J55"/>
  <c r="J54"/>
  <c r="F54"/>
  <c r="F52"/>
  <c r="E50"/>
  <c r="J18"/>
  <c r="E18"/>
  <c r="F105"/>
  <c r="J17"/>
  <c r="J12"/>
  <c r="J102"/>
  <c r="E7"/>
  <c r="E98"/>
  <c i="2" r="J37"/>
  <c r="J36"/>
  <c i="1" r="AY55"/>
  <c i="2" r="J35"/>
  <c i="1" r="AX55"/>
  <c i="2"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" r="L50"/>
  <c r="AM50"/>
  <c r="AM49"/>
  <c r="L49"/>
  <c r="AM47"/>
  <c r="L47"/>
  <c r="L45"/>
  <c r="L44"/>
  <c i="2" r="J107"/>
  <c i="3" r="BK302"/>
  <c r="J403"/>
  <c r="BK279"/>
  <c r="BK262"/>
  <c i="2" r="BK119"/>
  <c i="3" r="BK376"/>
  <c r="J386"/>
  <c r="BK259"/>
  <c r="BK350"/>
  <c r="BK358"/>
  <c r="J166"/>
  <c r="BK442"/>
  <c r="J338"/>
  <c r="J272"/>
  <c r="BK328"/>
  <c r="BK414"/>
  <c r="BK382"/>
  <c i="4" r="J100"/>
  <c i="3" r="J150"/>
  <c r="J333"/>
  <c r="BK461"/>
  <c r="BK194"/>
  <c r="BK420"/>
  <c i="2" r="J94"/>
  <c i="3" r="J395"/>
  <c r="J467"/>
  <c r="J289"/>
  <c i="2" r="J115"/>
  <c i="3" r="J143"/>
  <c r="BK317"/>
  <c r="J256"/>
  <c r="J157"/>
  <c i="2" r="F37"/>
  <c i="3" r="J458"/>
  <c r="J319"/>
  <c r="BK248"/>
  <c r="BK191"/>
  <c r="J204"/>
  <c r="J246"/>
  <c r="J442"/>
  <c r="J464"/>
  <c r="BK438"/>
  <c i="2" r="J111"/>
  <c i="3" r="J454"/>
  <c r="BK280"/>
  <c r="J428"/>
  <c r="BK411"/>
  <c i="4" r="J104"/>
  <c i="3" r="BK208"/>
  <c r="J420"/>
  <c r="BK456"/>
  <c r="J216"/>
  <c r="BK408"/>
  <c r="BK395"/>
  <c r="J111"/>
  <c r="J248"/>
  <c r="BK287"/>
  <c r="BK289"/>
  <c r="J440"/>
  <c i="2" r="J90"/>
  <c i="3" r="J132"/>
  <c r="BK403"/>
  <c r="BK398"/>
  <c r="J438"/>
  <c i="2" r="BK115"/>
  <c i="3" r="BK252"/>
  <c r="J430"/>
  <c r="BK368"/>
  <c r="J139"/>
  <c r="J282"/>
  <c i="2" r="J119"/>
  <c i="3" r="J392"/>
  <c r="BK147"/>
  <c r="BK200"/>
  <c r="BK111"/>
  <c r="BK163"/>
  <c r="BK220"/>
  <c r="J160"/>
  <c i="2" r="BK99"/>
  <c i="3" r="J191"/>
  <c r="BK390"/>
  <c r="BK255"/>
  <c r="BK343"/>
  <c r="J310"/>
  <c r="J118"/>
  <c r="J237"/>
  <c i="2" r="F35"/>
  <c i="4" r="J108"/>
  <c i="3" r="BK172"/>
  <c r="BK125"/>
  <c r="J407"/>
  <c r="J444"/>
  <c i="4" r="BK122"/>
  <c i="3" r="J376"/>
  <c r="BK356"/>
  <c r="J456"/>
  <c r="BK392"/>
  <c r="BK193"/>
  <c r="J324"/>
  <c r="J336"/>
  <c r="J241"/>
  <c r="BK371"/>
  <c i="4" r="BK119"/>
  <c i="3" r="BK426"/>
  <c r="J350"/>
  <c r="J346"/>
  <c r="J259"/>
  <c r="J348"/>
  <c i="4" r="BK94"/>
  <c i="1" r="AS54"/>
  <c i="3" r="BK416"/>
  <c r="BK250"/>
  <c i="4" r="J94"/>
  <c i="3" r="J315"/>
  <c r="BK428"/>
  <c r="BK365"/>
  <c r="J163"/>
  <c r="BK348"/>
  <c r="J220"/>
  <c r="BK237"/>
  <c r="J147"/>
  <c r="J328"/>
  <c r="J233"/>
  <c r="BK432"/>
  <c r="J182"/>
  <c r="J367"/>
  <c r="J417"/>
  <c r="J265"/>
  <c i="2" r="J34"/>
  <c r="BK103"/>
  <c i="3" r="J343"/>
  <c r="J279"/>
  <c r="BK244"/>
  <c r="BK338"/>
  <c i="4" r="BK116"/>
  <c i="3" r="BK139"/>
  <c r="J372"/>
  <c r="BK294"/>
  <c r="J169"/>
  <c r="J365"/>
  <c i="2" r="J86"/>
  <c i="3" r="J224"/>
  <c r="J382"/>
  <c r="J358"/>
  <c r="BK430"/>
  <c i="2" r="BK111"/>
  <c i="3" r="J398"/>
  <c r="BK204"/>
  <c r="BK307"/>
  <c r="BK383"/>
  <c r="BK333"/>
  <c i="2" r="J117"/>
  <c i="3" r="BK345"/>
  <c r="BK241"/>
  <c r="J194"/>
  <c r="BK361"/>
  <c i="4" r="J122"/>
  <c i="3" r="J298"/>
  <c r="J345"/>
  <c r="J317"/>
  <c r="J200"/>
  <c r="J387"/>
  <c r="BK298"/>
  <c r="BK305"/>
  <c r="BK444"/>
  <c r="J368"/>
  <c i="2" r="BK117"/>
  <c i="3" r="J414"/>
  <c r="J332"/>
  <c r="BK440"/>
  <c r="J212"/>
  <c i="4" r="BK104"/>
  <c i="3" r="J280"/>
  <c r="BK261"/>
  <c r="BK454"/>
  <c r="BK419"/>
  <c r="J125"/>
  <c i="2" r="J103"/>
  <c i="3" r="J361"/>
  <c r="J268"/>
  <c r="BK449"/>
  <c r="J426"/>
  <c i="4" r="J114"/>
  <c i="3" r="J400"/>
  <c r="J262"/>
  <c r="BK311"/>
  <c r="BK446"/>
  <c r="BK182"/>
  <c i="4" r="BK108"/>
  <c i="3" r="BK417"/>
  <c r="BK258"/>
  <c r="BK118"/>
  <c r="BK436"/>
  <c i="2" r="BK86"/>
  <c i="3" r="BK224"/>
  <c r="J172"/>
  <c r="J461"/>
  <c r="BK143"/>
  <c i="4" r="J96"/>
  <c i="3" r="J390"/>
  <c r="BK319"/>
  <c r="J419"/>
  <c r="J356"/>
  <c r="BK386"/>
  <c r="J287"/>
  <c r="BK160"/>
  <c r="J244"/>
  <c i="4" r="BK114"/>
  <c i="3" r="J305"/>
  <c r="BK177"/>
  <c r="BK310"/>
  <c r="J307"/>
  <c r="J408"/>
  <c r="J371"/>
  <c r="BK400"/>
  <c r="BK332"/>
  <c r="BK233"/>
  <c r="J284"/>
  <c r="J383"/>
  <c r="J341"/>
  <c r="BK313"/>
  <c r="BK405"/>
  <c r="BK150"/>
  <c i="2" r="BK94"/>
  <c i="3" r="BK132"/>
  <c r="BK464"/>
  <c r="BK268"/>
  <c r="BK346"/>
  <c i="2" r="J99"/>
  <c i="3" r="BK265"/>
  <c r="J187"/>
  <c r="J460"/>
  <c r="BK174"/>
  <c i="4" r="J119"/>
  <c i="3" r="BK256"/>
  <c r="BK324"/>
  <c r="BK458"/>
  <c r="BK246"/>
  <c r="J434"/>
  <c r="J416"/>
  <c r="BK434"/>
  <c r="J185"/>
  <c i="4" r="BK89"/>
  <c i="3" r="BK284"/>
  <c r="BK169"/>
  <c r="J258"/>
  <c r="BK216"/>
  <c r="BK282"/>
  <c i="4" r="J116"/>
  <c i="3" r="BK336"/>
  <c r="J250"/>
  <c r="J252"/>
  <c r="BK185"/>
  <c r="BK387"/>
  <c r="J255"/>
  <c i="2" r="F34"/>
  <c i="3" r="BK166"/>
  <c r="J405"/>
  <c i="2" r="BK90"/>
  <c i="3" r="J208"/>
  <c r="J193"/>
  <c r="J253"/>
  <c r="BK253"/>
  <c r="BK460"/>
  <c r="BK367"/>
  <c r="BK196"/>
  <c r="J436"/>
  <c r="BK407"/>
  <c i="4" r="J89"/>
  <c i="3" r="BK322"/>
  <c r="BK315"/>
  <c r="J446"/>
  <c r="BK380"/>
  <c r="J322"/>
  <c i="2" r="F36"/>
  <c i="3" r="J294"/>
  <c r="J449"/>
  <c r="J411"/>
  <c r="BK372"/>
  <c r="J380"/>
  <c r="BK272"/>
  <c r="BK341"/>
  <c i="2" r="BK107"/>
  <c i="3" r="J313"/>
  <c r="BK467"/>
  <c r="J413"/>
  <c r="J174"/>
  <c i="4" r="BK100"/>
  <c i="3" r="J196"/>
  <c r="BK187"/>
  <c r="BK212"/>
  <c r="J302"/>
  <c r="J261"/>
  <c i="4" r="BK96"/>
  <c i="3" r="J177"/>
  <c r="BK157"/>
  <c r="BK413"/>
  <c r="J311"/>
  <c r="J432"/>
  <c i="2" l="1" r="BK85"/>
  <c r="BK114"/>
  <c r="J114"/>
  <c r="J63"/>
  <c i="3" r="P165"/>
  <c r="P195"/>
  <c r="T240"/>
  <c r="R281"/>
  <c r="T297"/>
  <c r="R304"/>
  <c r="P349"/>
  <c r="T370"/>
  <c r="P402"/>
  <c r="P418"/>
  <c r="BK437"/>
  <c r="J437"/>
  <c r="J83"/>
  <c r="BK453"/>
  <c r="J453"/>
  <c r="J86"/>
  <c i="2" r="P85"/>
  <c r="T114"/>
  <c i="3" r="T110"/>
  <c r="T192"/>
  <c r="T203"/>
  <c r="P267"/>
  <c r="T309"/>
  <c r="P370"/>
  <c r="T402"/>
  <c r="R418"/>
  <c r="R437"/>
  <c i="2" r="T85"/>
  <c i="3" r="R110"/>
  <c r="BK192"/>
  <c r="J192"/>
  <c r="J63"/>
  <c r="R195"/>
  <c r="BK240"/>
  <c r="J240"/>
  <c r="J66"/>
  <c r="BK281"/>
  <c r="J281"/>
  <c r="J68"/>
  <c r="R297"/>
  <c r="P304"/>
  <c r="T349"/>
  <c r="T360"/>
  <c r="T394"/>
  <c r="T410"/>
  <c r="P425"/>
  <c r="R453"/>
  <c i="2" r="R98"/>
  <c i="3" r="P110"/>
  <c r="P192"/>
  <c r="T195"/>
  <c r="R240"/>
  <c r="T281"/>
  <c r="P297"/>
  <c r="T304"/>
  <c r="R349"/>
  <c r="R370"/>
  <c r="R402"/>
  <c r="T418"/>
  <c r="P437"/>
  <c r="T453"/>
  <c i="4" r="R88"/>
  <c i="2" r="T98"/>
  <c i="3" r="R165"/>
  <c r="P203"/>
  <c r="BK267"/>
  <c r="J267"/>
  <c r="J67"/>
  <c r="R309"/>
  <c r="BK360"/>
  <c r="J360"/>
  <c r="J75"/>
  <c r="BK394"/>
  <c r="J394"/>
  <c r="J77"/>
  <c r="BK410"/>
  <c r="J410"/>
  <c r="J79"/>
  <c r="R425"/>
  <c r="R424"/>
  <c i="4" r="T88"/>
  <c r="R113"/>
  <c i="2" r="BK98"/>
  <c r="J98"/>
  <c r="J62"/>
  <c r="R114"/>
  <c i="3" r="BK165"/>
  <c r="J165"/>
  <c r="J62"/>
  <c r="BK195"/>
  <c r="J195"/>
  <c r="J64"/>
  <c r="P240"/>
  <c r="P281"/>
  <c r="BK297"/>
  <c r="J297"/>
  <c r="J71"/>
  <c r="BK304"/>
  <c r="J304"/>
  <c r="J72"/>
  <c r="BK349"/>
  <c r="J349"/>
  <c r="J74"/>
  <c r="R360"/>
  <c r="R394"/>
  <c r="P410"/>
  <c r="BK425"/>
  <c r="J425"/>
  <c r="J82"/>
  <c i="4" r="P88"/>
  <c r="P87"/>
  <c r="P86"/>
  <c i="1" r="AU57"/>
  <c i="4" r="P113"/>
  <c i="2" r="R85"/>
  <c r="R84"/>
  <c r="R83"/>
  <c r="P114"/>
  <c i="3" r="T165"/>
  <c r="R203"/>
  <c r="T267"/>
  <c r="P309"/>
  <c r="P296"/>
  <c r="P360"/>
  <c r="P394"/>
  <c r="R410"/>
  <c r="T425"/>
  <c i="4" r="T113"/>
  <c i="2" r="P98"/>
  <c i="3" r="BK110"/>
  <c r="J110"/>
  <c r="J61"/>
  <c r="R192"/>
  <c r="BK203"/>
  <c r="J203"/>
  <c r="J65"/>
  <c r="R267"/>
  <c r="BK309"/>
  <c r="J309"/>
  <c r="J73"/>
  <c r="BK370"/>
  <c r="J370"/>
  <c r="J76"/>
  <c r="BK402"/>
  <c r="J402"/>
  <c r="J78"/>
  <c r="BK418"/>
  <c r="J418"/>
  <c r="J80"/>
  <c r="T437"/>
  <c r="P453"/>
  <c i="4" r="BK88"/>
  <c r="J88"/>
  <c r="J61"/>
  <c r="BK113"/>
  <c r="J113"/>
  <c r="J65"/>
  <c i="3" r="BK466"/>
  <c r="J466"/>
  <c r="J88"/>
  <c i="4" r="BK103"/>
  <c r="J103"/>
  <c r="J63"/>
  <c i="3" r="BK293"/>
  <c r="J293"/>
  <c r="J69"/>
  <c r="BK448"/>
  <c r="BK447"/>
  <c r="J447"/>
  <c r="J84"/>
  <c r="BK463"/>
  <c r="J463"/>
  <c r="J87"/>
  <c i="4" r="BK99"/>
  <c r="J99"/>
  <c r="J62"/>
  <c r="BK107"/>
  <c r="J107"/>
  <c r="J64"/>
  <c r="BK121"/>
  <c r="J121"/>
  <c r="J66"/>
  <c r="F83"/>
  <c r="BE96"/>
  <c r="BE104"/>
  <c i="3" r="BK109"/>
  <c r="J109"/>
  <c r="J60"/>
  <c i="4" r="J52"/>
  <c r="BE122"/>
  <c r="BE89"/>
  <c r="BE94"/>
  <c i="3" r="BK296"/>
  <c r="J296"/>
  <c r="J70"/>
  <c i="4" r="E76"/>
  <c r="BE100"/>
  <c i="3" r="J448"/>
  <c r="J85"/>
  <c i="4" r="BE108"/>
  <c r="BE116"/>
  <c r="BE114"/>
  <c r="BE119"/>
  <c i="3" r="BE216"/>
  <c r="BE220"/>
  <c r="BE279"/>
  <c r="BE287"/>
  <c r="BE302"/>
  <c r="BE305"/>
  <c r="BE311"/>
  <c r="BE315"/>
  <c r="BE343"/>
  <c r="BE358"/>
  <c r="BE368"/>
  <c r="BE372"/>
  <c r="BE376"/>
  <c r="BE416"/>
  <c i="2" r="J85"/>
  <c r="J61"/>
  <c i="3" r="BE147"/>
  <c r="BE166"/>
  <c r="BE169"/>
  <c r="BE177"/>
  <c r="BE191"/>
  <c r="BE193"/>
  <c r="BE204"/>
  <c r="BE233"/>
  <c r="BE265"/>
  <c r="BE280"/>
  <c r="BE298"/>
  <c r="BE310"/>
  <c r="BE328"/>
  <c r="BE332"/>
  <c r="BE383"/>
  <c r="BE405"/>
  <c r="BE436"/>
  <c r="E48"/>
  <c r="BE132"/>
  <c r="BE139"/>
  <c r="BE172"/>
  <c r="BE187"/>
  <c r="BE250"/>
  <c r="BE252"/>
  <c r="BE255"/>
  <c r="BE338"/>
  <c r="BE380"/>
  <c r="BE382"/>
  <c r="BE392"/>
  <c r="BE419"/>
  <c r="BE430"/>
  <c r="F55"/>
  <c r="BE163"/>
  <c r="BE241"/>
  <c r="BE246"/>
  <c r="BE248"/>
  <c r="BE261"/>
  <c r="BE268"/>
  <c r="BE284"/>
  <c r="BE317"/>
  <c r="BE324"/>
  <c r="BE333"/>
  <c r="BE345"/>
  <c r="BE348"/>
  <c r="BE350"/>
  <c r="BE371"/>
  <c r="BE386"/>
  <c r="BE387"/>
  <c r="BE395"/>
  <c r="BE398"/>
  <c r="BE400"/>
  <c r="BE411"/>
  <c r="BE432"/>
  <c r="BE442"/>
  <c r="BE467"/>
  <c r="BE208"/>
  <c r="BE212"/>
  <c r="BE256"/>
  <c r="BE262"/>
  <c r="BE272"/>
  <c r="BE313"/>
  <c r="BE341"/>
  <c r="BE367"/>
  <c r="BE417"/>
  <c r="BE426"/>
  <c r="BE456"/>
  <c r="BE461"/>
  <c r="BE464"/>
  <c r="BE111"/>
  <c r="BE157"/>
  <c r="BE200"/>
  <c r="BE224"/>
  <c r="BE244"/>
  <c r="BE259"/>
  <c r="BE361"/>
  <c r="BE365"/>
  <c r="BE407"/>
  <c r="BE413"/>
  <c r="BE414"/>
  <c r="BE434"/>
  <c r="BE458"/>
  <c r="J52"/>
  <c r="BE118"/>
  <c r="BE143"/>
  <c r="BE150"/>
  <c r="BE182"/>
  <c r="BE185"/>
  <c r="BE253"/>
  <c r="BE319"/>
  <c r="BE322"/>
  <c r="BE336"/>
  <c r="BE356"/>
  <c r="BE390"/>
  <c r="BE403"/>
  <c r="BE420"/>
  <c r="BE428"/>
  <c r="BE440"/>
  <c r="BE444"/>
  <c r="BE446"/>
  <c r="BE460"/>
  <c r="BE125"/>
  <c r="BE160"/>
  <c r="BE174"/>
  <c r="BE194"/>
  <c r="BE196"/>
  <c r="BE237"/>
  <c r="BE258"/>
  <c r="BE282"/>
  <c r="BE289"/>
  <c r="BE294"/>
  <c r="BE307"/>
  <c r="BE346"/>
  <c r="BE408"/>
  <c r="BE438"/>
  <c r="BE449"/>
  <c r="BE454"/>
  <c i="1" r="BC55"/>
  <c r="AW55"/>
  <c i="2" r="E48"/>
  <c r="J52"/>
  <c r="F55"/>
  <c r="BE86"/>
  <c r="BE90"/>
  <c r="BE94"/>
  <c r="BE99"/>
  <c r="BE103"/>
  <c r="BE107"/>
  <c r="BE111"/>
  <c r="BE115"/>
  <c r="BE117"/>
  <c r="BE119"/>
  <c i="1" r="BB55"/>
  <c r="BA55"/>
  <c r="BD55"/>
  <c i="4" r="F34"/>
  <c i="1" r="BA57"/>
  <c i="3" r="F37"/>
  <c i="1" r="BD56"/>
  <c i="4" r="F37"/>
  <c i="1" r="BD57"/>
  <c i="4" r="J34"/>
  <c i="1" r="AW57"/>
  <c i="3" r="J34"/>
  <c i="1" r="AW56"/>
  <c i="4" r="F35"/>
  <c i="1" r="BB57"/>
  <c i="3" r="F36"/>
  <c i="1" r="BC56"/>
  <c i="4" r="F36"/>
  <c i="1" r="BC57"/>
  <c i="3" r="F34"/>
  <c i="1" r="BA56"/>
  <c i="3" r="F35"/>
  <c i="1" r="BB56"/>
  <c i="3" l="1" r="BK424"/>
  <c r="J424"/>
  <c r="J81"/>
  <c i="4" r="T87"/>
  <c r="T86"/>
  <c i="3" r="R296"/>
  <c r="T424"/>
  <c i="4" r="R87"/>
  <c r="R86"/>
  <c i="3" r="T296"/>
  <c r="T109"/>
  <c r="T108"/>
  <c r="P109"/>
  <c r="R109"/>
  <c r="R108"/>
  <c i="2" r="P84"/>
  <c r="P83"/>
  <c i="1" r="AU55"/>
  <c i="3" r="P424"/>
  <c i="2" r="T84"/>
  <c r="T83"/>
  <c r="BK84"/>
  <c r="J84"/>
  <c r="J60"/>
  <c i="4" r="BK87"/>
  <c r="J87"/>
  <c r="J60"/>
  <c i="3" r="BK108"/>
  <c r="J108"/>
  <c r="J59"/>
  <c i="1" r="BB54"/>
  <c r="W31"/>
  <c i="2" r="J33"/>
  <c i="1" r="AV55"/>
  <c r="AT55"/>
  <c i="4" r="F33"/>
  <c i="1" r="AZ57"/>
  <c r="BA54"/>
  <c r="W30"/>
  <c i="3" r="F33"/>
  <c i="1" r="AZ56"/>
  <c r="BD54"/>
  <c r="W33"/>
  <c i="3" r="J33"/>
  <c i="1" r="AV56"/>
  <c r="AT56"/>
  <c i="2" r="F33"/>
  <c i="1" r="AZ55"/>
  <c i="4" r="J33"/>
  <c i="1" r="AV57"/>
  <c r="AT57"/>
  <c r="BC54"/>
  <c r="W32"/>
  <c i="3" l="1" r="P108"/>
  <c i="1" r="AU56"/>
  <c i="4" r="BK86"/>
  <c r="J86"/>
  <c i="2" r="BK83"/>
  <c r="J83"/>
  <c i="1" r="AU54"/>
  <c r="AY54"/>
  <c i="4" r="J30"/>
  <c i="1" r="AG57"/>
  <c r="AX54"/>
  <c r="AZ54"/>
  <c r="W29"/>
  <c i="2" r="J30"/>
  <c i="1" r="AG55"/>
  <c r="AW54"/>
  <c r="AK30"/>
  <c i="3" r="J30"/>
  <c i="1" r="AG56"/>
  <c r="AG54"/>
  <c r="AK26"/>
  <c i="2" l="1" r="J39"/>
  <c i="4" r="J39"/>
  <c r="J59"/>
  <c i="2" r="J59"/>
  <c i="3" r="J39"/>
  <c i="1" r="AN56"/>
  <c r="AN57"/>
  <c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<sst xmlns="http://schemas.openxmlformats.org/spreadsheetml/2006/main">
  <si>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</si>
  <si>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</si>
  <si>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</si>
  <si>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</si>
  <si>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</si>
  <si>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{d76f8a41-579e-4365-b016-97b5c2e4b45e}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</si>
  <si>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</si>
  <si>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</si>
  <si>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</si>
  <si>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</si>
  <si>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</si>
  <si>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</si>
  <si>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</si>
  <si>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</si>
  <si>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2024-361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</si>
  <si>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</si>
  <si>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</si>
  <si>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Hala na posypový materiál cestmistrovství Běstovice</t>
  </si>
  <si>
    <t>KSO:</t>
  </si>
  <si>
    <t/>
  </si>
  <si>
    <t>CC-CZ:</t>
  </si>
  <si>
    <t>Místo:</t>
  </si>
  <si>
    <t>parc. st. 205/1 a související v k. ú. Běstovice</t>
  </si>
  <si>
    <t>Datum:</t>
  </si>
  <si>
    <t>1. 9. 2025</t>
  </si>
  <si>
    <t>Zadavatel:</t>
  </si>
  <si>
    <t>IČ:</t>
  </si>
  <si>
    <t>Správa a údržba silnic Pardubického kraje</t>
  </si>
  <si>
    <t>DIČ:</t>
  </si>
  <si>
    <t>Účastník:</t>
  </si>
  <si>
    <t>Vyplň údaj</t>
  </si>
  <si>
    <t>Projektant:</t>
  </si>
  <si>
    <t>05249031</t>
  </si>
  <si>
    <t>Komplex CR s.r.o.</t>
  </si>
  <si>
    <t>True</t>
  </si>
  <si>
    <t>Zpracovatel:</t>
  </si>
  <si>
    <t xml:space="preserve"> 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</si>
  <si>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</si>
  <si>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Skládka odpadu se uvažuje Skládka České Libchavy ve vzdálenosti 15,5 km._x000d_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</si>
  <si>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</si>
  <si>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</si>
  <si>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</si>
  <si>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</si>
  <si>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</si>
  <si>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</si>
  <si>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</si>
  <si>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</si>
  <si>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</si>
  <si>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</si>
  <si>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</si>
  <si>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</si>
  <si>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</si>
  <si>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</si>
  <si>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</si>
  <si>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</si>
  <si>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</si>
  <si>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</si>
  <si>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</si>
  <si>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</si>
  <si>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</si>
  <si>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</si>
  <si>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</si>
  <si>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</si>
  <si>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</si>
  <si>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</si>
  <si>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</si>
  <si>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</si>
  <si>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</si>
  <si>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</si>
  <si>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</si>
  <si>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</si>
  <si>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</si>
  <si>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</si>
  <si>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</si>
  <si>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</si>
  <si>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</si>
  <si>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</si>
  <si>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</si>
  <si>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</si>
  <si>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demolice stávající haly</t>
  </si>
  <si>
    <t>STA</t>
  </si>
  <si>
    <t>1</t>
  </si>
  <si>
    <t>{699aabb4-7ac4-4a57-8431-fdc06024aa57}</t>
  </si>
  <si>
    <t>2</t>
  </si>
  <si>
    <t>02</t>
  </si>
  <si>
    <t>výstavba nové haly</t>
  </si>
  <si>
    <t>{c5c58867-d13d-4feb-85e2-cb9db9ac16ca}</t>
  </si>
  <si>
    <t>03</t>
  </si>
  <si>
    <t>nekrytá skládka z betonových bloků</t>
  </si>
  <si>
    <t>{0f730404-87e5-4ad6-b62f-26162a994ec4}</t>
  </si>
  <si>
    <t>KRYCÍ LIST SOUPISU PRACÍ</t>
  </si>
  <si>
    <t>Objekt:</t>
  </si>
  <si>
    <t>01 - demolice stávající haly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</si>
  <si>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</si>
  <si>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</si>
  <si>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</si>
  <si>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</si>
  <si>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</si>
  <si>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</si>
  <si>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</si>
  <si>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</si>
  <si>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</si>
  <si>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</si>
  <si>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</si>
  <si>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</si>
  <si>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</si>
  <si>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</si>
  <si>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</si>
  <si>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</si>
  <si>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</si>
  <si>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</si>
  <si>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</si>
  <si>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</si>
  <si>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</si>
  <si>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</si>
  <si>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</si>
  <si>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</si>
  <si>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</si>
  <si>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</si>
  <si>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</si>
  <si>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</si>
  <si>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m2</t>
  </si>
  <si>
    <t>CS ÚRS 2025 02</t>
  </si>
  <si>
    <t>4</t>
  </si>
  <si>
    <t>2021965825</t>
  </si>
  <si>
    <t>Online PSC</t>
  </si>
  <si>
    <t>https://podminky.urs.cz/item/CS_URS_2025_02/113107223</t>
  </si>
  <si>
    <t>VV</t>
  </si>
  <si>
    <t>podlaha stávající haly, dl. 24,00 m, š. 10,50 m</t>
  </si>
  <si>
    <t>24,00*10,50</t>
  </si>
  <si>
    <t>113107236</t>
  </si>
  <si>
    <t>Odstranění podkladů nebo krytů strojně plochy jednotlivě přes 200 m2 s přemístěním hmot na skládku na vzdálenost do 20 m nebo s naložením na dopravní prostředek z betonu vyztuženého sítěmi, o tl. vrstvy přes 100 do 150 mm</t>
  </si>
  <si>
    <t>-1005786173</t>
  </si>
  <si>
    <t>https://podminky.urs.cz/item/CS_URS_2025_02/113107236</t>
  </si>
  <si>
    <t>3</t>
  </si>
  <si>
    <t>113151111</t>
  </si>
  <si>
    <t>Rozebírání zpevněných ploch s přemístěním na skládku na vzdálenost do 20 m nebo s naložením na dopravní prostředek ze silničních panelů</t>
  </si>
  <si>
    <t>-1954951461</t>
  </si>
  <si>
    <t>https://podminky.urs.cz/item/CS_URS_2025_02/113151111</t>
  </si>
  <si>
    <t>silniční dílce podél budovy, dl. 24,00 m, š. 1,00 m</t>
  </si>
  <si>
    <t>24,00*1,00</t>
  </si>
  <si>
    <t>9</t>
  </si>
  <si>
    <t>Ostatní konstrukce a práce, bourání</t>
  </si>
  <si>
    <t>961044111</t>
  </si>
  <si>
    <t>Bourání základů z betonu prostého</t>
  </si>
  <si>
    <t>m3</t>
  </si>
  <si>
    <t>-1014792639</t>
  </si>
  <si>
    <t>https://podminky.urs.cz/item/CS_URS_2025_02/961044111</t>
  </si>
  <si>
    <t>stávající hala, dl. haly 24,00 m, š. haly 10,50 m, š. základu 0,80 m, hl. základu 1,10 m</t>
  </si>
  <si>
    <t>(2*24,00+2*10,50)*0,80*1,10</t>
  </si>
  <si>
    <t>5</t>
  </si>
  <si>
    <t>966071131</t>
  </si>
  <si>
    <t>Demontáž ocelových konstrukcí profilů hmotnosti přes 30 kg/m, hmotnosti konstrukce do 5 t</t>
  </si>
  <si>
    <t>t</t>
  </si>
  <si>
    <t>-1458185620</t>
  </si>
  <si>
    <t>https://podminky.urs.cz/item/CS_URS_2025_02/966071131</t>
  </si>
  <si>
    <t>pomocné vzpěry obvodového pláště, 20 ks, dl. 3,50 m, předpoklad 48 kg/m</t>
  </si>
  <si>
    <t>20*3,50*0,048</t>
  </si>
  <si>
    <t>6</t>
  </si>
  <si>
    <t>966073142</t>
  </si>
  <si>
    <t>Demontáž krytiny střech ocelových konstrukcí z polyesterované fólie, výšky budovy přes 6 do 12 m</t>
  </si>
  <si>
    <t>461508836</t>
  </si>
  <si>
    <t>https://podminky.urs.cz/item/CS_URS_2025_02/966073142</t>
  </si>
  <si>
    <t>ovod pláště 16,20 m, dl. 24,00 m</t>
  </si>
  <si>
    <t>16,20*24,00</t>
  </si>
  <si>
    <t>7</t>
  </si>
  <si>
    <t>981131711</t>
  </si>
  <si>
    <t>Demolice hal průmyslových, zemědělských nebo občanské výstavby postupným rozebíráním z monolitického nebo montovaného železobetonu včetně výplňového zdiva, s podílem konstrukcí do 10 %</t>
  </si>
  <si>
    <t>981741493</t>
  </si>
  <si>
    <t>https://podminky.urs.cz/item/CS_URS_2025_02/981131711</t>
  </si>
  <si>
    <t>65,2*24,32</t>
  </si>
  <si>
    <t>997</t>
  </si>
  <si>
    <t>Přesun sutě</t>
  </si>
  <si>
    <t>8</t>
  </si>
  <si>
    <t>997013871</t>
  </si>
  <si>
    <t>Poplatek za uložení stavebního odpadu na recyklační skládce (skládkovné) směsného stavebního a demoličního zatříděného do Katalogu odpadů pod kódem 17 09 04</t>
  </si>
  <si>
    <t>965275832</t>
  </si>
  <si>
    <t>https://podminky.urs.cz/item/CS_URS_2025_02/997013871</t>
  </si>
  <si>
    <t>997221571</t>
  </si>
  <si>
    <t>Vodorovná doprava vybouraných hmot bez naložení, ale se složením a s hrubým urovnáním na vzdálenost do 1 km</t>
  </si>
  <si>
    <t>-1143196847</t>
  </si>
  <si>
    <t>https://podminky.urs.cz/item/CS_URS_2025_02/997221571</t>
  </si>
  <si>
    <t>10</t>
  </si>
  <si>
    <t>997221579</t>
  </si>
  <si>
    <t>Vodorovná doprava vybouraných hmot bez naložení, ale se složením a s hrubým urovnáním na vzdálenost Příplatek k ceně za každý další započatý 1 km přes 1 km</t>
  </si>
  <si>
    <t>982557104</t>
  </si>
  <si>
    <t>https://podminky.urs.cz/item/CS_URS_2025_02/997221579</t>
  </si>
  <si>
    <t>předpoklad 14 km</t>
  </si>
  <si>
    <t>612,818*14</t>
  </si>
  <si>
    <t>02 - výstavba nové haly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</si>
  <si>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</si>
  <si>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</si>
  <si>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</si>
  <si>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</si>
  <si>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</si>
  <si>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</si>
  <si>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</si>
  <si>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</si>
  <si>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</si>
  <si>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741 - Elektroinstalace - silnoproud</t>
  </si>
  <si>
    <t xml:space="preserve">    761 - Konstrukce prosvětlovací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</si>
  <si>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</si>
  <si>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</si>
  <si>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</si>
  <si>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</si>
  <si>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</si>
  <si>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</si>
  <si>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</si>
  <si>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</si>
  <si>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</si>
  <si>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</si>
  <si>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VRN6 - Územní vlivy</t>
  </si>
  <si>
    <t>VRN1 - Průzkumné, zeměměřičské a projektové práce</t>
  </si>
  <si>
    <t>VRN4 - Inženýrská činnost</t>
  </si>
  <si>
    <t>VRN7 - Provozní vlivy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</si>
  <si>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</si>
  <si>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</si>
  <si>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909540681</t>
  </si>
  <si>
    <t>https://podminky.urs.cz/item/CS_URS_2025_02/113107243</t>
  </si>
  <si>
    <t>hala mimo demolovanou část</t>
  </si>
  <si>
    <t>79,8</t>
  </si>
  <si>
    <t>napojení elektro</t>
  </si>
  <si>
    <t>15*0,6</t>
  </si>
  <si>
    <t>Součet</t>
  </si>
  <si>
    <t>131351104</t>
  </si>
  <si>
    <t>Hloubení nezapažených jam a zářezů strojně s urovnáním dna do předepsaného profilu a spádu v hornině třídy těžitelnosti II skupiny 4 přes 100 do 500 m3</t>
  </si>
  <si>
    <t>385420854</t>
  </si>
  <si>
    <t>https://podminky.urs.cz/item/CS_URS_2025_02/131351104</t>
  </si>
  <si>
    <t>plocha</t>
  </si>
  <si>
    <t>(26,66*11,16)*0,8</t>
  </si>
  <si>
    <t>hlavy pilot</t>
  </si>
  <si>
    <t>15*2,8</t>
  </si>
  <si>
    <t>132151102</t>
  </si>
  <si>
    <t>Hloubení nezapažených rýh šířky do 800 mm strojně s urovnáním dna do předepsaného profilu a spádu v hornině třídy těžitelnosti I skupiny 1 a 2 přes 20 do 50 m3</t>
  </si>
  <si>
    <t>-140246978</t>
  </si>
  <si>
    <t>https://podminky.urs.cz/item/CS_URS_2025_02/132151102</t>
  </si>
  <si>
    <t>kanalizace, dl. 60,00 m, hl. 1,00 m, š. 0,80 m</t>
  </si>
  <si>
    <t>60,00*1,00*0,80</t>
  </si>
  <si>
    <t>přívod elektro, dl. 110,00 m, hl. 0,60 m, š. 0,60</t>
  </si>
  <si>
    <t>110,00*0,60*0,60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</si>
  <si>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</si>
  <si>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</si>
  <si>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1654726514</t>
  </si>
  <si>
    <t>https://podminky.urs.cz/item/CS_URS_2025_02/162751117</t>
  </si>
  <si>
    <t>hloubení jam</t>
  </si>
  <si>
    <t>280,02</t>
  </si>
  <si>
    <t>hloubení rýh</t>
  </si>
  <si>
    <t>87,60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</si>
  <si>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</si>
  <si>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</si>
  <si>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-886309151</t>
  </si>
  <si>
    <t>https://podminky.urs.cz/item/CS_URS_2025_02/162751119</t>
  </si>
  <si>
    <t>předpoklad 15 km</t>
  </si>
  <si>
    <t>5*367,62</t>
  </si>
  <si>
    <t>174101101</t>
  </si>
  <si>
    <t>Zásyp sypaninou z jakékoliv horniny strojně s uložením výkopku ve vrstvách se zhutněním jam, šachet, rýh nebo kolem objektů v těchto vykopávkách</t>
  </si>
  <si>
    <t>1391635496</t>
  </si>
  <si>
    <t>https://podminky.urs.cz/item/CS_URS_2025_02/174101101</t>
  </si>
  <si>
    <t>kanalizace, dl. 60,00 m, tl. 0,50 m, š. 0,80 m</t>
  </si>
  <si>
    <t>60,00*0,50*0,80</t>
  </si>
  <si>
    <t>M</t>
  </si>
  <si>
    <t>58344197</t>
  </si>
  <si>
    <t>štěrkodrť frakce 0/63</t>
  </si>
  <si>
    <t>1488440089</t>
  </si>
  <si>
    <t>koeficient množství 1,80 t/m3</t>
  </si>
  <si>
    <t>1,80*24,00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</si>
  <si>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</si>
  <si>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</si>
  <si>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2140903258</t>
  </si>
  <si>
    <t>https://podminky.urs.cz/item/CS_URS_2025_02/175151101</t>
  </si>
  <si>
    <t>kanalizace, dl. 60,00 m, tl. 0,40 m, š. 0,80 m</t>
  </si>
  <si>
    <t>60,00*0,40*0,80</t>
  </si>
  <si>
    <t>přívod elektro, dl. 110,00 m, tl. 0,60 m, š. 0,60</t>
  </si>
  <si>
    <t>58344171</t>
  </si>
  <si>
    <t>štěrkodrť frakce 0/32</t>
  </si>
  <si>
    <t>30296997</t>
  </si>
  <si>
    <t>1,80*58,80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</si>
  <si>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</si>
  <si>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</si>
  <si>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508725118</t>
  </si>
  <si>
    <t>https://podminky.urs.cz/item/CS_URS_2025_02/175151201</t>
  </si>
  <si>
    <t>16,6-4</t>
  </si>
  <si>
    <t>11</t>
  </si>
  <si>
    <t>184818231</t>
  </si>
  <si>
    <t>Ochrana kmene bedněním před poškozením stavebním provozem zřízení včetně odstranění výšky bednění do 2 m průměru kmene do 300 mm</t>
  </si>
  <si>
    <t>kus</t>
  </si>
  <si>
    <t>2700694</t>
  </si>
  <si>
    <t>https://podminky.urs.cz/item/CS_URS_2025_02/184818231</t>
  </si>
  <si>
    <t>Zakládání</t>
  </si>
  <si>
    <t>226212613</t>
  </si>
  <si>
    <t>Velkoprofilové vrty náběrovým vrtáním svislé zapažené ocelovými pažnicemi průměru přes 650 do 850 mm, v hl od 0 do 10 m v hornině tř. III</t>
  </si>
  <si>
    <t>m</t>
  </si>
  <si>
    <t>655912938</t>
  </si>
  <si>
    <t>https://podminky.urs.cz/item/CS_URS_2025_02/226212613</t>
  </si>
  <si>
    <t>15*6</t>
  </si>
  <si>
    <t>13</t>
  </si>
  <si>
    <t>231212113</t>
  </si>
  <si>
    <t>Zřízení výplně pilot zapažených s vytažením pažnic z vrtu svislých z betonu železového, v hl od 0 do 10 m, při průměru piloty přes 650 do 1250 mm</t>
  </si>
  <si>
    <t>141413768</t>
  </si>
  <si>
    <t>https://podminky.urs.cz/item/CS_URS_2025_02/231212113</t>
  </si>
  <si>
    <t>(15*6)*1,1</t>
  </si>
  <si>
    <t>14</t>
  </si>
  <si>
    <t>58932937</t>
  </si>
  <si>
    <t>beton C 25/30 X0,XC1-4,XD1-2,XA1-2,XF1 kamenivo frakce 0/22</t>
  </si>
  <si>
    <t>-2004274345</t>
  </si>
  <si>
    <t>99*1,1 "Přepočtené koeficientem množství</t>
  </si>
  <si>
    <t>15</t>
  </si>
  <si>
    <t>231611114</t>
  </si>
  <si>
    <t>Výztuž pilot betonovaných do země z oceli 10 505 (R)</t>
  </si>
  <si>
    <t>-880556029</t>
  </si>
  <si>
    <t>https://podminky.urs.cz/item/CS_URS_2025_02/231611114</t>
  </si>
  <si>
    <t>(8*8*(2,46/1000)+27*2,5*0,617/1000)*15*1,05</t>
  </si>
  <si>
    <t>16</t>
  </si>
  <si>
    <t>273313911</t>
  </si>
  <si>
    <t>Základy z betonu prostého desky z betonu kamenem neprokládaného tř. C 30/37</t>
  </si>
  <si>
    <t>889925610</t>
  </si>
  <si>
    <t>https://podminky.urs.cz/item/CS_URS_2025_02/273313911</t>
  </si>
  <si>
    <t>deska pod Grefy</t>
  </si>
  <si>
    <t>((11,9*27,45)-(7,1*22,65+2,4*5,05))*1,03*0,3</t>
  </si>
  <si>
    <t>17</t>
  </si>
  <si>
    <t>273351121</t>
  </si>
  <si>
    <t>Bednění základů desek zřízení</t>
  </si>
  <si>
    <t>-820735384</t>
  </si>
  <si>
    <t>https://podminky.urs.cz/item/CS_URS_2025_02/273351121</t>
  </si>
  <si>
    <t>(27,45*2*0,8)+(11,9+7,1+22,65*2+1,025*2+2,4*2+3,425*2)*0,8</t>
  </si>
  <si>
    <t>18</t>
  </si>
  <si>
    <t>273351122</t>
  </si>
  <si>
    <t>Bednění základů desek odstranění</t>
  </si>
  <si>
    <t>-1732614522</t>
  </si>
  <si>
    <t>https://podminky.urs.cz/item/CS_URS_2025_02/273351122</t>
  </si>
  <si>
    <t>19</t>
  </si>
  <si>
    <t>273362021</t>
  </si>
  <si>
    <t>Výztuž základů desek ze svařovaných sítí z drátů typu KARI</t>
  </si>
  <si>
    <t>1595006128</t>
  </si>
  <si>
    <t>https://podminky.urs.cz/item/CS_URS_2025_02/273362021</t>
  </si>
  <si>
    <t>2x KH30</t>
  </si>
  <si>
    <t>(26,64/6/1000)*154*1,08*2</t>
  </si>
  <si>
    <t>20</t>
  </si>
  <si>
    <t>R002</t>
  </si>
  <si>
    <t>Základové kalichové patky dle PD vč. bednění</t>
  </si>
  <si>
    <t>1108979222</t>
  </si>
  <si>
    <t>Svislé a kompletní konstrukce</t>
  </si>
  <si>
    <t>R003</t>
  </si>
  <si>
    <t>Prefabrikovaná konstrukce haly (sloupy, vazníky, vaznice) dle PD; doprava, dílenská, realizační a montážní dokumentace; montáž</t>
  </si>
  <si>
    <t>soubor</t>
  </si>
  <si>
    <t>1671430976</t>
  </si>
  <si>
    <t>22</t>
  </si>
  <si>
    <t>R004</t>
  </si>
  <si>
    <t xml:space="preserve">Opěrné stěny Grefa dle výkresové části PD a výkresu D.1.1.9; doprava, výrobní, realizační a montážní dokumentace; montáž </t>
  </si>
  <si>
    <t>1102811260</t>
  </si>
  <si>
    <t>Vodorovné konstrukce</t>
  </si>
  <si>
    <t>23</t>
  </si>
  <si>
    <t>451572111</t>
  </si>
  <si>
    <t>Lože pod potrubí, stoky a drobné objekty v otevřeném výkopu z kameniva drobného těženého 0 až 4 mm</t>
  </si>
  <si>
    <t>-1641937368</t>
  </si>
  <si>
    <t>https://podminky.urs.cz/item/CS_URS_2025_02/451572111</t>
  </si>
  <si>
    <t>kanalizace, dl. 60,00 m, tl. 0,10 m, š. 0,80 m</t>
  </si>
  <si>
    <t>60,00*0,10*0,80</t>
  </si>
  <si>
    <t>24</t>
  </si>
  <si>
    <t>464451114</t>
  </si>
  <si>
    <t>Prolití konstrukce z kamene vrstvy z lomového kamene cementovou maltou MC-25</t>
  </si>
  <si>
    <t>999806668</t>
  </si>
  <si>
    <t>https://podminky.urs.cz/item/CS_URS_2025_02/464451114</t>
  </si>
  <si>
    <t>27,00*11,50*0,25</t>
  </si>
  <si>
    <t>Komunikace pozemní</t>
  </si>
  <si>
    <t>25</t>
  </si>
  <si>
    <t>564811111</t>
  </si>
  <si>
    <t>Podklad ze štěrkodrti ŠD s rozprostřením a zhutněním plochy přes 100 m2, po zhutnění tl. 50 mm</t>
  </si>
  <si>
    <t>-972976461</t>
  </si>
  <si>
    <t>https://podminky.urs.cz/item/CS_URS_2025_02/564811111</t>
  </si>
  <si>
    <t>fr.0-32, dl. 27,00 m, š. 11,50 m</t>
  </si>
  <si>
    <t>27,00*11,50</t>
  </si>
  <si>
    <t>26</t>
  </si>
  <si>
    <t>564851111</t>
  </si>
  <si>
    <t>Podklad ze štěrkodrti ŠD s rozprostřením a zhutněním plochy přes 100 m2, po zhutnění tl. 150 mm</t>
  </si>
  <si>
    <t>-1897340986</t>
  </si>
  <si>
    <t>https://podminky.urs.cz/item/CS_URS_2025_02/564851111</t>
  </si>
  <si>
    <t>fr.0-63, dl. 27,00 m, š. 11,50 m</t>
  </si>
  <si>
    <t>27</t>
  </si>
  <si>
    <t>564871116</t>
  </si>
  <si>
    <t>Podklad ze štěrkodrti ŠD s rozprostřením a zhutněním plochy přes 100 m2, po zhutnění tl. 300 mm</t>
  </si>
  <si>
    <t>-1329856529</t>
  </si>
  <si>
    <t>https://podminky.urs.cz/item/CS_URS_2025_02/564871116</t>
  </si>
  <si>
    <t>fr.32-63</t>
  </si>
  <si>
    <t>27*11,5</t>
  </si>
  <si>
    <t>28</t>
  </si>
  <si>
    <t>564871111</t>
  </si>
  <si>
    <t>Podklad ze štěrkodrti ŠD s rozprostřením a zhutněním plochy přes 100 m2, po zhutnění tl. 250 mm</t>
  </si>
  <si>
    <t>1346021058</t>
  </si>
  <si>
    <t>https://podminky.urs.cz/item/CS_URS_2025_02/564871111</t>
  </si>
  <si>
    <t>29</t>
  </si>
  <si>
    <t>567121109</t>
  </si>
  <si>
    <t>Podklad ze směsi stmelené cementem SC bez dilatačních spár, s rozprostřením a zhutněním SC C 3/4 (SC I), po zhutnění tl. 100 mm</t>
  </si>
  <si>
    <t>-1381675837</t>
  </si>
  <si>
    <t>https://podminky.urs.cz/item/CS_URS_2025_02/567121109</t>
  </si>
  <si>
    <t>napojení na stávající zpevněné plochy v areálu</t>
  </si>
  <si>
    <t>75</t>
  </si>
  <si>
    <t>30</t>
  </si>
  <si>
    <t>572340112</t>
  </si>
  <si>
    <t>Vyspravení krytu komunikací po překopech inženýrských sítí plochy do 15 m2 asfaltovým betonem ACO, po zhutnění tl. přes 50 do 70 mm</t>
  </si>
  <si>
    <t>-1264954616</t>
  </si>
  <si>
    <t>https://podminky.urs.cz/item/CS_URS_2025_02/572340112</t>
  </si>
  <si>
    <t>elektro</t>
  </si>
  <si>
    <t>východní strana kanalizace</t>
  </si>
  <si>
    <t>27*0,7</t>
  </si>
  <si>
    <t>sjezd</t>
  </si>
  <si>
    <t>31</t>
  </si>
  <si>
    <t>581121215</t>
  </si>
  <si>
    <t>Kryt cementobetonový silničních komunikací skupiny CB II tl. 150 mm</t>
  </si>
  <si>
    <t>-825089536</t>
  </si>
  <si>
    <t>https://podminky.urs.cz/item/CS_URS_2025_02/581121215</t>
  </si>
  <si>
    <t>32</t>
  </si>
  <si>
    <t>581141212</t>
  </si>
  <si>
    <t>Kryt cementobetonový silničních komunikací skupiny CB II tl. 210 mm</t>
  </si>
  <si>
    <t>-2056572306</t>
  </si>
  <si>
    <t>https://podminky.urs.cz/item/CS_URS_2025_02/581141212</t>
  </si>
  <si>
    <t>9,2*25,1</t>
  </si>
  <si>
    <t>Trubní vedení</t>
  </si>
  <si>
    <t>33</t>
  </si>
  <si>
    <t>871273120</t>
  </si>
  <si>
    <t>Montáž kanalizačního potrubí z tvrdého PVC-U hladkého plnostěnného tuhost SN 4 DN 125</t>
  </si>
  <si>
    <t>-1521630724</t>
  </si>
  <si>
    <t>https://podminky.urs.cz/item/CS_URS_2025_02/871273120</t>
  </si>
  <si>
    <t>22+12,3+22</t>
  </si>
  <si>
    <t>34</t>
  </si>
  <si>
    <t>28611126</t>
  </si>
  <si>
    <t>trubka kanalizační PVC DN 125x1000mm SN4</t>
  </si>
  <si>
    <t>-126123638</t>
  </si>
  <si>
    <t>56,3*1,03 "Přepočtené koeficientem množství</t>
  </si>
  <si>
    <t>35</t>
  </si>
  <si>
    <t>871313120</t>
  </si>
  <si>
    <t>Montáž kanalizačního potrubí z tvrdého PVC-U hladkého plnostěnného tuhost SN 4 DN 160</t>
  </si>
  <si>
    <t>211168221</t>
  </si>
  <si>
    <t>https://podminky.urs.cz/item/CS_URS_2025_02/871313120</t>
  </si>
  <si>
    <t>36</t>
  </si>
  <si>
    <t>28611131</t>
  </si>
  <si>
    <t>trubka kanalizační PVC DN 160x1000mm SN4</t>
  </si>
  <si>
    <t>-1002671074</t>
  </si>
  <si>
    <t>4*1,03 "Přepočtené koeficientem množství</t>
  </si>
  <si>
    <t>37</t>
  </si>
  <si>
    <t>877270310</t>
  </si>
  <si>
    <t>Montáž tvarovek na kanalizačním plastovém potrubí z PP nebo PVC-U hladkého plnostěnného kolen, víček nebo hrdlových uzávěrů DN 125</t>
  </si>
  <si>
    <t>-1113036755</t>
  </si>
  <si>
    <t>https://podminky.urs.cz/item/CS_URS_2025_02/877270310</t>
  </si>
  <si>
    <t>38</t>
  </si>
  <si>
    <t>28611356</t>
  </si>
  <si>
    <t>koleno kanalizační PVC KG 125x45°</t>
  </si>
  <si>
    <t>-186861431</t>
  </si>
  <si>
    <t>39</t>
  </si>
  <si>
    <t>877270320</t>
  </si>
  <si>
    <t>Montáž tvarovek na kanalizačním plastovém potrubí z PP nebo PVC-U hladkého plnostěnného odboček DN 125</t>
  </si>
  <si>
    <t>277439645</t>
  </si>
  <si>
    <t>https://podminky.urs.cz/item/CS_URS_2025_02/877270320</t>
  </si>
  <si>
    <t>40</t>
  </si>
  <si>
    <t>28611389</t>
  </si>
  <si>
    <t>odbočka kanalizační plastová s hrdlem KG 125/125/45°</t>
  </si>
  <si>
    <t>187217769</t>
  </si>
  <si>
    <t>41</t>
  </si>
  <si>
    <t>877310320</t>
  </si>
  <si>
    <t>Montáž tvarovek na kanalizačním plastovém potrubí z PP nebo PVC-U hladkého plnostěnného odboček DN 150</t>
  </si>
  <si>
    <t>171818318</t>
  </si>
  <si>
    <t>https://podminky.urs.cz/item/CS_URS_2025_02/877310320</t>
  </si>
  <si>
    <t>42</t>
  </si>
  <si>
    <t>28611914</t>
  </si>
  <si>
    <t>odbočka kanalizační plastová s hrdlem KG 160/125/45°</t>
  </si>
  <si>
    <t>-1974111570</t>
  </si>
  <si>
    <t>43</t>
  </si>
  <si>
    <t>877310330</t>
  </si>
  <si>
    <t>Montáž tvarovek na kanalizačním plastovém potrubí z PP nebo PVC-U hladkého plnostěnného spojek nebo redukcí DN 150</t>
  </si>
  <si>
    <t>104291098</t>
  </si>
  <si>
    <t>https://podminky.urs.cz/item/CS_URS_2025_02/877310330</t>
  </si>
  <si>
    <t>44</t>
  </si>
  <si>
    <t>28611506</t>
  </si>
  <si>
    <t>redukce kanalizační PVC 160/125</t>
  </si>
  <si>
    <t>-641374803</t>
  </si>
  <si>
    <t>45</t>
  </si>
  <si>
    <t>879_R</t>
  </si>
  <si>
    <t>Napojení na stávající kanalizační stoku</t>
  </si>
  <si>
    <t>-1646051744</t>
  </si>
  <si>
    <t>napojení na stoku dešťové kanalizace, dodávka včetně montáže</t>
  </si>
  <si>
    <t>46</t>
  </si>
  <si>
    <t>899722112</t>
  </si>
  <si>
    <t>Krytí potrubí z plastů výstražnou fólií z PVC šířky přes 20 do 25 cm</t>
  </si>
  <si>
    <t>678725041</t>
  </si>
  <si>
    <t>https://podminky.urs.cz/item/CS_URS_2025_02/899722112</t>
  </si>
  <si>
    <t>47</t>
  </si>
  <si>
    <t>919726123</t>
  </si>
  <si>
    <t>Geotextilie netkaná pro ochranu, separaci nebo filtraci měrná hmotnost přes 300 do 500 g/m2</t>
  </si>
  <si>
    <t>-1617785400</t>
  </si>
  <si>
    <t>https://podminky.urs.cz/item/CS_URS_2025_02/919726123</t>
  </si>
  <si>
    <t>dl. 28,00 m, š. 12,50 m, 2 vrstvy</t>
  </si>
  <si>
    <t>2*28,00*12,50</t>
  </si>
  <si>
    <t>48</t>
  </si>
  <si>
    <t>919735113</t>
  </si>
  <si>
    <t>Řezání stávajícího živičného krytu nebo podkladu hloubky přes 100 do 150 mm</t>
  </si>
  <si>
    <t>-2143274556</t>
  </si>
  <si>
    <t>https://podminky.urs.cz/item/CS_URS_2025_02/919735113</t>
  </si>
  <si>
    <t>hala</t>
  </si>
  <si>
    <t>27+11,2+3</t>
  </si>
  <si>
    <t>15*2</t>
  </si>
  <si>
    <t>49</t>
  </si>
  <si>
    <t>R006</t>
  </si>
  <si>
    <t>Řezání dilatačních spár, úprava, vložka, zálivka</t>
  </si>
  <si>
    <t>1021373426</t>
  </si>
  <si>
    <t>50</t>
  </si>
  <si>
    <t>R010</t>
  </si>
  <si>
    <t xml:space="preserve">Lešení </t>
  </si>
  <si>
    <t>-734195624</t>
  </si>
  <si>
    <t>51</t>
  </si>
  <si>
    <t>1099670178</t>
  </si>
  <si>
    <t>52</t>
  </si>
  <si>
    <t>-1747016157</t>
  </si>
  <si>
    <t>28,061*14,5 "Přepočtené koeficientem množství</t>
  </si>
  <si>
    <t>53</t>
  </si>
  <si>
    <t>997221645</t>
  </si>
  <si>
    <t>Poplatek za uložení stavebního odpadu na skládce (skládkovné) asfaltového bez obsahu dehtu zatříděného do Katalogu odpadů pod kódem 17 03 02</t>
  </si>
  <si>
    <t>-1246541789</t>
  </si>
  <si>
    <t>https://podminky.urs.cz/item/CS_URS_2025_02/997221645</t>
  </si>
  <si>
    <t>54</t>
  </si>
  <si>
    <t>997221873</t>
  </si>
  <si>
    <t>Poplatek za uložení stavebního odpadu na recyklační skládce (skládkovné) zeminy a kamení zatříděného do Katalogu odpadů pod kódem 17 05 04</t>
  </si>
  <si>
    <t>-741671153</t>
  </si>
  <si>
    <t>https://podminky.urs.cz/item/CS_URS_2025_02/997221873</t>
  </si>
  <si>
    <t>výkopek, koeficient množství 1,80 t/m3</t>
  </si>
  <si>
    <t>1,80*367,62</t>
  </si>
  <si>
    <t>998</t>
  </si>
  <si>
    <t>Přesun hmot</t>
  </si>
  <si>
    <t>55</t>
  </si>
  <si>
    <t>998014011</t>
  </si>
  <si>
    <t>Přesun hmot pro budovy a haly občanské výstavby, bydlení, výrobu a služby s nosnou svislou konstrukcí montovanou z dílců betonových plošných nebo tyčových s jakýmkoliv obvodovým pláštěm kromě vyzdívaného, i bez pláště vodorovná dopravní vzdálenost do 100 m, pro budovy a haly jednopodlažní</t>
  </si>
  <si>
    <t>-907280400</t>
  </si>
  <si>
    <t>https://podminky.urs.cz/item/CS_URS_2025_02/998014011</t>
  </si>
  <si>
    <t>PSV</t>
  </si>
  <si>
    <t>Práce a dodávky PSV</t>
  </si>
  <si>
    <t>711</t>
  </si>
  <si>
    <t>Izolace proti vodě, vlhkosti a plynům</t>
  </si>
  <si>
    <t>56</t>
  </si>
  <si>
    <t>711491471</t>
  </si>
  <si>
    <t>Provedení pojistné izolace proti vodě fólií položenou volně s přelepením spojů na ploše vodorovné V</t>
  </si>
  <si>
    <t>-1198179460</t>
  </si>
  <si>
    <t>https://podminky.urs.cz/item/CS_URS_2025_02/711491471</t>
  </si>
  <si>
    <t>dl. 28,00 m, š. 12,50 m</t>
  </si>
  <si>
    <t>28,00*12,50</t>
  </si>
  <si>
    <t>57</t>
  </si>
  <si>
    <t>28329093</t>
  </si>
  <si>
    <t>fólie HDPE včetně samolepicí bitumenkaučukové hmoty proti zemní vlhkosti a netlakové vodě tl 1,5mm</t>
  </si>
  <si>
    <t>90873214</t>
  </si>
  <si>
    <t>350*1,0605 'Přepočtené koeficientem množství</t>
  </si>
  <si>
    <t>721</t>
  </si>
  <si>
    <t>Zdravotechnika - vnitřní kanalizace</t>
  </si>
  <si>
    <t>58</t>
  </si>
  <si>
    <t>721242106</t>
  </si>
  <si>
    <t>Lapače střešních splavenin polypropylenové (PP) se svislým odtokem DN 125</t>
  </si>
  <si>
    <t>-61343537</t>
  </si>
  <si>
    <t>https://podminky.urs.cz/item/CS_URS_2025_02/721242106</t>
  </si>
  <si>
    <t>59</t>
  </si>
  <si>
    <t>998721101</t>
  </si>
  <si>
    <t>Přesun hmot pro vnitřní kanalizaci stanovený z hmotnosti přesunovaného materiálu vodorovná dopravní vzdálenost do 50 m základní v objektech výšky do 6 m</t>
  </si>
  <si>
    <t>2095957533</t>
  </si>
  <si>
    <t>https://podminky.urs.cz/item/CS_URS_2025_02/998721101</t>
  </si>
  <si>
    <t>741</t>
  </si>
  <si>
    <t>Elektroinstalace - silnoproud</t>
  </si>
  <si>
    <t>60</t>
  </si>
  <si>
    <t>741_R_RIS</t>
  </si>
  <si>
    <t>Přesunutí-zřízení nového pilíře u haly; napojení nového přívodu pro R1RP vč. přizemnění, bez vlastního kabelu, vč. montážního materiálu</t>
  </si>
  <si>
    <t>-367062783</t>
  </si>
  <si>
    <t>61</t>
  </si>
  <si>
    <t>741120406</t>
  </si>
  <si>
    <t>Montáž vodičů izolovaných měděných drátovacích bez ukončení v rozváděčích plných a laněných (např. CY), průřezu žily 50 až 70 mm2</t>
  </si>
  <si>
    <t>-830624239</t>
  </si>
  <si>
    <t>https://podminky.urs.cz/item/CS_URS_2025_02/741120406</t>
  </si>
  <si>
    <t>62</t>
  </si>
  <si>
    <t>34141032</t>
  </si>
  <si>
    <t>vodič propojovací flexibilní jádro Cu lanované izolace PVC 450/750V (H07V-K) 1x50mm2</t>
  </si>
  <si>
    <t>-1272781865</t>
  </si>
  <si>
    <t>3*1,15 'Přepočtené koeficientem množství</t>
  </si>
  <si>
    <t>63</t>
  </si>
  <si>
    <t>741122144</t>
  </si>
  <si>
    <t>Montáž kabelů měděných bez ukončení uložených v trubkách zatažených plných kulatých nebo bezhalogenových (např. CYKY, CYKFY) počtu a průřezu žil 5x10 mm2</t>
  </si>
  <si>
    <t>1605134024</t>
  </si>
  <si>
    <t>https://podminky.urs.cz/item/CS_URS_2025_02/741122144</t>
  </si>
  <si>
    <t>64</t>
  </si>
  <si>
    <t>34113034</t>
  </si>
  <si>
    <t>kabel instalační jádro Cu plné izolace PVC plášť PVC 450/750V (CYKY) 5x10mm2</t>
  </si>
  <si>
    <t>1096675703</t>
  </si>
  <si>
    <t>8*1,15 "Přepočtené koeficientem množství</t>
  </si>
  <si>
    <t>65</t>
  </si>
  <si>
    <t>741122145</t>
  </si>
  <si>
    <t>Montáž kabelů měděných bez ukončení uložených v trubkách zatažených plných kulatých nebo bezhalogenových (např. CYKY, CYKFY) počtu a průřezu žil 5x16 mm2</t>
  </si>
  <si>
    <t>16316451</t>
  </si>
  <si>
    <t>https://podminky.urs.cz/item/CS_URS_2025_02/741122145</t>
  </si>
  <si>
    <t>15+5+90</t>
  </si>
  <si>
    <t>66</t>
  </si>
  <si>
    <t>34113035</t>
  </si>
  <si>
    <t>kabel instalační jádro Cu plné izolace PVC plášť PVC 450/750V (CYKY) 5x16mm2</t>
  </si>
  <si>
    <t>68995004</t>
  </si>
  <si>
    <t>110*1,15 "Přepočtené koeficientem množství</t>
  </si>
  <si>
    <t>67</t>
  </si>
  <si>
    <t>741210002</t>
  </si>
  <si>
    <t>Montáž rozvodnic oceloplechových nebo plastových bez zapojení vodičů běžných, hmotnosti do 50 kg</t>
  </si>
  <si>
    <t>-1892253320</t>
  </si>
  <si>
    <t>https://podminky.urs.cz/item/CS_URS_2025_02/741210002</t>
  </si>
  <si>
    <t>dodávka včetně montáže</t>
  </si>
  <si>
    <t>68</t>
  </si>
  <si>
    <t>741410022</t>
  </si>
  <si>
    <t>Montáž uzemňovacího vedení s upevněním, propojením a připojením pomocí svorek v zemi s izolací spojů pásku průřezu do 120 mm2 v průmyslové výstavbě</t>
  </si>
  <si>
    <t>2058451715</t>
  </si>
  <si>
    <t>https://podminky.urs.cz/item/CS_URS_2025_02/741410022</t>
  </si>
  <si>
    <t>(29+13)*2*1,2</t>
  </si>
  <si>
    <t>69</t>
  </si>
  <si>
    <t>35442062</t>
  </si>
  <si>
    <t>pás zemnící 30x4mm FeZn</t>
  </si>
  <si>
    <t>kg</t>
  </si>
  <si>
    <t>-2022025713</t>
  </si>
  <si>
    <t>70</t>
  </si>
  <si>
    <t>741410042</t>
  </si>
  <si>
    <t>Montáž uzemňovacího vedení s upevněním, propojením a připojením pomocí svorek v zemi s izolací spojů drátu nebo lana Ø do 10 mm v průmyslové výstavbě</t>
  </si>
  <si>
    <t>1133264030</t>
  </si>
  <si>
    <t>https://podminky.urs.cz/item/CS_URS_2025_02/741410042</t>
  </si>
  <si>
    <t>8*3</t>
  </si>
  <si>
    <t>71</t>
  </si>
  <si>
    <t>35441073</t>
  </si>
  <si>
    <t>drát D 10mm FeZn</t>
  </si>
  <si>
    <t>-1166081193</t>
  </si>
  <si>
    <t>24*0,7 "Přepočtené koeficientem množství</t>
  </si>
  <si>
    <t>72</t>
  </si>
  <si>
    <t>741420001</t>
  </si>
  <si>
    <t>Montáž hromosvodného vedení svodových drátů nebo lan s podpěrami, Ø do 10 mm</t>
  </si>
  <si>
    <t>-224380876</t>
  </si>
  <si>
    <t>https://podminky.urs.cz/item/CS_URS_2025_02/741420001</t>
  </si>
  <si>
    <t>(5,8*6+9*7+28)*1,1</t>
  </si>
  <si>
    <t>73</t>
  </si>
  <si>
    <t>35442141</t>
  </si>
  <si>
    <t>drát D 8mm AlMgSi polotvrdý</t>
  </si>
  <si>
    <t>1875843568</t>
  </si>
  <si>
    <t>138,38*0,15 "Přepočtené koeficientem množství</t>
  </si>
  <si>
    <t>74</t>
  </si>
  <si>
    <t>741430004</t>
  </si>
  <si>
    <t>Montáž jímacích tyčí délky do 3 m, na střešní hřeben</t>
  </si>
  <si>
    <t>905187195</t>
  </si>
  <si>
    <t>https://podminky.urs.cz/item/CS_URS_2025_02/741430004</t>
  </si>
  <si>
    <t>35442151</t>
  </si>
  <si>
    <t>tyč jímací s rovným koncem 16/10 1500 (500/1000)mm AlMgSi</t>
  </si>
  <si>
    <t>-1972181061</t>
  </si>
  <si>
    <t>76</t>
  </si>
  <si>
    <t>998741102</t>
  </si>
  <si>
    <t>Přesun hmot pro silnoproud stanovený z hmotnosti přesunovaného materiálu vodorovná dopravní vzdálenost do 50 m základní v objektech výšky přes 6 do 12 m</t>
  </si>
  <si>
    <t>-1238211870</t>
  </si>
  <si>
    <t>https://podminky.urs.cz/item/CS_URS_2025_02/998741102</t>
  </si>
  <si>
    <t>77</t>
  </si>
  <si>
    <t>R009</t>
  </si>
  <si>
    <t>hromosvodové svorky, podpěry vedení, doplňkový materiál</t>
  </si>
  <si>
    <t>-391779366</t>
  </si>
  <si>
    <t>761</t>
  </si>
  <si>
    <t>Konstrukce prosvětlovací</t>
  </si>
  <si>
    <t>78</t>
  </si>
  <si>
    <t>761221171</t>
  </si>
  <si>
    <t>Obklady stěn sklolaminátovou krytinou montáž z desek vlnitých</t>
  </si>
  <si>
    <t>233286701</t>
  </si>
  <si>
    <t>https://podminky.urs.cz/item/CS_URS_2025_02/761221171</t>
  </si>
  <si>
    <t>26,7*5,8*2</t>
  </si>
  <si>
    <t>67,41</t>
  </si>
  <si>
    <t>67,41-25</t>
  </si>
  <si>
    <t>79</t>
  </si>
  <si>
    <t>RMAT0004</t>
  </si>
  <si>
    <t>krytina sklolaminátová vlnitá (C-s2-d0) vlna 177/51; š.1096mm; barva dle investora; tl.1,85 mm</t>
  </si>
  <si>
    <t>408612759</t>
  </si>
  <si>
    <t>419,54*1,15 "Přepočtené koeficientem množství</t>
  </si>
  <si>
    <t>80</t>
  </si>
  <si>
    <t>998761102</t>
  </si>
  <si>
    <t>Přesun hmot pro konstrukce prosvětlovací stanovený z hmotnosti přesunovaného materiálu vodorovná dopravní vzdálenost do 50 m základní v objektech výšky přes 6 do 12 m</t>
  </si>
  <si>
    <t>-997108026</t>
  </si>
  <si>
    <t>https://podminky.urs.cz/item/CS_URS_2025_02/998761102</t>
  </si>
  <si>
    <t>762</t>
  </si>
  <si>
    <t>Konstrukce tesařské</t>
  </si>
  <si>
    <t>81</t>
  </si>
  <si>
    <t>762713110</t>
  </si>
  <si>
    <t>Montáž prostorových vázaných konstrukcí z řeziva hraněného nebo polohraněného pomocí tesařských spojů průřezové plochy do 120 cm2</t>
  </si>
  <si>
    <t>-362200476</t>
  </si>
  <si>
    <t>https://podminky.urs.cz/item/CS_URS_2025_02/762713110</t>
  </si>
  <si>
    <t>rošt fasády</t>
  </si>
  <si>
    <t>26,61*2*7+11,2*2*7</t>
  </si>
  <si>
    <t>82</t>
  </si>
  <si>
    <t>60512125</t>
  </si>
  <si>
    <t>hranol stavební řezivo průřezu do 120cm2 do dl 6m</t>
  </si>
  <si>
    <t>849306410</t>
  </si>
  <si>
    <t>5,92879696564034*1,05 "Přepočtené koeficientem množství</t>
  </si>
  <si>
    <t>83</t>
  </si>
  <si>
    <t>762795000_NER</t>
  </si>
  <si>
    <t>Spojovací prostředky prostorových vázaných konstrukcí hřebíky, svorníky, fixační prkna_nerez A4</t>
  </si>
  <si>
    <t>100422692</t>
  </si>
  <si>
    <t>84</t>
  </si>
  <si>
    <t>998762102</t>
  </si>
  <si>
    <t>Přesun hmot pro konstrukce tesařské stanovený z hmotnosti přesunovaného materiálu vodorovná dopravní vzdálenost do 50 m základní v objektech výšky přes 6 do 12 m</t>
  </si>
  <si>
    <t>261342144</t>
  </si>
  <si>
    <t>https://podminky.urs.cz/item/CS_URS_2025_02/998762102</t>
  </si>
  <si>
    <t>764</t>
  </si>
  <si>
    <t>Konstrukce klempířské</t>
  </si>
  <si>
    <t>85</t>
  </si>
  <si>
    <t>7642031_R052</t>
  </si>
  <si>
    <t xml:space="preserve">D+M střešních prvků sněhového zachytávače průbežného </t>
  </si>
  <si>
    <t>863801101</t>
  </si>
  <si>
    <t>86</t>
  </si>
  <si>
    <t>764222404</t>
  </si>
  <si>
    <t>Oplechování střešních prvků z hliníkového plechu štítu závětrnou lištou rš 330 mm</t>
  </si>
  <si>
    <t>1393103375</t>
  </si>
  <si>
    <t>https://podminky.urs.cz/item/CS_URS_2025_02/764222404</t>
  </si>
  <si>
    <t>K4</t>
  </si>
  <si>
    <t>6*4</t>
  </si>
  <si>
    <t>87</t>
  </si>
  <si>
    <t>764222433</t>
  </si>
  <si>
    <t>Oplechování střešních prvků z hliníkového plechu okapu okapovým plechem střechy rovné rš 250 mm</t>
  </si>
  <si>
    <t>-262406196</t>
  </si>
  <si>
    <t>https://podminky.urs.cz/item/CS_URS_2025_02/764222433</t>
  </si>
  <si>
    <t xml:space="preserve">K5 + K6 </t>
  </si>
  <si>
    <t>70,88*1,03+5,2*1,03</t>
  </si>
  <si>
    <t>88</t>
  </si>
  <si>
    <t>764306142</t>
  </si>
  <si>
    <t>Montáž ventilační turbíny na střeše s krytinou skládanou mimo prejzovou nebo z plechu</t>
  </si>
  <si>
    <t>-1117137348</t>
  </si>
  <si>
    <t>https://podminky.urs.cz/item/CS_URS_2025_02/764306142</t>
  </si>
  <si>
    <t>89</t>
  </si>
  <si>
    <t>RMAT0005</t>
  </si>
  <si>
    <t>turbína samoventilační, komplet, viz Z3</t>
  </si>
  <si>
    <t>955218860</t>
  </si>
  <si>
    <t>90</t>
  </si>
  <si>
    <t>764521404</t>
  </si>
  <si>
    <t>Žlab podokapní z hliníkového plechu včetně háků a čel půlkruhový rš 330 mm</t>
  </si>
  <si>
    <t>935937253</t>
  </si>
  <si>
    <t>https://podminky.urs.cz/item/CS_URS_2025_02/764521404</t>
  </si>
  <si>
    <t>27*2</t>
  </si>
  <si>
    <t>91</t>
  </si>
  <si>
    <t>764521444_R</t>
  </si>
  <si>
    <t>Kotlík oválný (trychtýřový) pro podokapní žlaby z Al plechu 330/100 mm</t>
  </si>
  <si>
    <t>-295048986</t>
  </si>
  <si>
    <t>92</t>
  </si>
  <si>
    <t>764528423</t>
  </si>
  <si>
    <t>Svod z hliníkového plechu včetně objímek, kolen a odskoků kruhový, průměru 120 mm</t>
  </si>
  <si>
    <t>-1226111786</t>
  </si>
  <si>
    <t>https://podminky.urs.cz/item/CS_URS_2025_02/764528423</t>
  </si>
  <si>
    <t>9*6</t>
  </si>
  <si>
    <t>93</t>
  </si>
  <si>
    <t>998764102</t>
  </si>
  <si>
    <t>Přesun hmot pro konstrukce klempířské stanovený z hmotnosti přesunovaného materiálu vodorovná dopravní vzdálenost do 50 m základní v objektech výšky přes 6 do 12 m</t>
  </si>
  <si>
    <t>480009296</t>
  </si>
  <si>
    <t>https://podminky.urs.cz/item/CS_URS_2025_02/998764102</t>
  </si>
  <si>
    <t>94</t>
  </si>
  <si>
    <t>VP_764221406</t>
  </si>
  <si>
    <t>Oplechování větraného hřebene sklolaminátovým hřebenáčem tl. 1,8 mm; š. 0,55 m</t>
  </si>
  <si>
    <t>71222452</t>
  </si>
  <si>
    <t>765</t>
  </si>
  <si>
    <t>Krytina skládaná</t>
  </si>
  <si>
    <t>95</t>
  </si>
  <si>
    <t>765141003</t>
  </si>
  <si>
    <t>Montáž krytiny sklolaminátové střechy rovné z desek vlnitých sklonu do 15° s těsnící páskou výška vlny přes 30 mm</t>
  </si>
  <si>
    <t>1489400122</t>
  </si>
  <si>
    <t>https://podminky.urs.cz/item/CS_URS_2025_02/765141003</t>
  </si>
  <si>
    <t>5,8*26,8*2</t>
  </si>
  <si>
    <t>96</t>
  </si>
  <si>
    <t>RMAT0003</t>
  </si>
  <si>
    <t>krytina sklolaminátová vlnitá (C-s2-d0) vlna 177/51; š.1096mm; barva dle investora; tl.2,2 mm</t>
  </si>
  <si>
    <t>-1404377826</t>
  </si>
  <si>
    <t>310,88*1,13 "Přepočtené koeficientem množství</t>
  </si>
  <si>
    <t>97</t>
  </si>
  <si>
    <t>998765102</t>
  </si>
  <si>
    <t>Přesun hmot pro krytiny skládané stanovený z hmotnosti přesunovaného materiálu vodorovná dopravní vzdálenost do 50 m základní na objektech výšky přes 6 do 12 m</t>
  </si>
  <si>
    <t>-478776088</t>
  </si>
  <si>
    <t>https://podminky.urs.cz/item/CS_URS_2025_02/998765102</t>
  </si>
  <si>
    <t>766</t>
  </si>
  <si>
    <t>Konstrukce truhlářské</t>
  </si>
  <si>
    <t>98</t>
  </si>
  <si>
    <t>766412_RM</t>
  </si>
  <si>
    <t>Montáž obložení stěn prkny vč. roštu, polodrážka, plochy přes 5 m2 z měkkého dřeva, šířky přes 80 do 100 mm, vč. spojovacího materiálu</t>
  </si>
  <si>
    <t>1494945067</t>
  </si>
  <si>
    <t>62,5*5,05*1,05</t>
  </si>
  <si>
    <t>99</t>
  </si>
  <si>
    <t>61191164-R</t>
  </si>
  <si>
    <t>hoblovaná prkna tl. 32 mm, polodrážka, modřín</t>
  </si>
  <si>
    <t>176617852</t>
  </si>
  <si>
    <t>1,15*331,406</t>
  </si>
  <si>
    <t>100</t>
  </si>
  <si>
    <t>60514101</t>
  </si>
  <si>
    <t>řezivo jehličnaté lať 10-25cm2</t>
  </si>
  <si>
    <t>993759202</t>
  </si>
  <si>
    <t>101</t>
  </si>
  <si>
    <t>998766102</t>
  </si>
  <si>
    <t>Přesun hmot pro konstrukce truhlářské stanovený z hmotnosti přesunovaného materiálu vodorovná dopravní vzdálenost do 50 m základní v objektech výšky přes 6 do 12 m</t>
  </si>
  <si>
    <t>826142878</t>
  </si>
  <si>
    <t>https://podminky.urs.cz/item/CS_URS_2025_02/998766102</t>
  </si>
  <si>
    <t>767</t>
  </si>
  <si>
    <t>Konstrukce zámečnické</t>
  </si>
  <si>
    <t>102</t>
  </si>
  <si>
    <t>767651114</t>
  </si>
  <si>
    <t>Montáž vrat garážových nebo průmyslových sekčních zajížděcích pod strop, plochy přes 13 m2</t>
  </si>
  <si>
    <t>1992883525</t>
  </si>
  <si>
    <t>https://podminky.urs.cz/item/CS_URS_2025_02/767651114</t>
  </si>
  <si>
    <t>103</t>
  </si>
  <si>
    <t>RMAT0002</t>
  </si>
  <si>
    <t>vrata sekční, průmyslová - Z1</t>
  </si>
  <si>
    <t>-1740540173</t>
  </si>
  <si>
    <t>104</t>
  </si>
  <si>
    <t>998767102</t>
  </si>
  <si>
    <t>Přesun hmot pro zámečnické konstrukce stanovený z hmotnosti přesunovaného materiálu vodorovná dopravní vzdálenost do 50 m základní v objektech výšky přes 6 do 12 m</t>
  </si>
  <si>
    <t>-435466694</t>
  </si>
  <si>
    <t>https://podminky.urs.cz/item/CS_URS_2025_02/998767102</t>
  </si>
  <si>
    <t>105</t>
  </si>
  <si>
    <t>R007</t>
  </si>
  <si>
    <t>Výroba, dodávka a montáž nástěnného žebříku z kompozitů s ochrann. košem, kotveného do železobetonu, vč. kotev</t>
  </si>
  <si>
    <t>2132836495</t>
  </si>
  <si>
    <t>106</t>
  </si>
  <si>
    <t>R008</t>
  </si>
  <si>
    <t>Nerezové profily pro kotvení roštu dřevěné fasády</t>
  </si>
  <si>
    <t>388025328</t>
  </si>
  <si>
    <t>783</t>
  </si>
  <si>
    <t>Dokončovací práce - nátěry</t>
  </si>
  <si>
    <t>107</t>
  </si>
  <si>
    <t>783009401_R053</t>
  </si>
  <si>
    <t>Bezpečnostní šrafování ploch či hran</t>
  </si>
  <si>
    <t>-666707216</t>
  </si>
  <si>
    <t>108</t>
  </si>
  <si>
    <t>783218111</t>
  </si>
  <si>
    <t>Lazurovací nátěr tesařských konstrukcí dvojnásobný syntetický</t>
  </si>
  <si>
    <t>857318438</t>
  </si>
  <si>
    <t>https://podminky.urs.cz/item/CS_URS_2025_02/783218111</t>
  </si>
  <si>
    <t>vyznačení násypu</t>
  </si>
  <si>
    <t>62,5*0,15</t>
  </si>
  <si>
    <t>Práce a dodávky M</t>
  </si>
  <si>
    <t>21-M</t>
  </si>
  <si>
    <t>Elektromontáže</t>
  </si>
  <si>
    <t>109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</si>
  <si>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</si>
  <si>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</si>
  <si>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-103659598</t>
  </si>
  <si>
    <t>https://podminky.urs.cz/item/CS_URS_2025_02/210280002</t>
  </si>
  <si>
    <t>110</t>
  </si>
  <si>
    <t>210812065</t>
  </si>
  <si>
    <t>Montáž izolovaných kabelů měděných do 1 kV bez ukončení plných nebo laněných kulatých (např. CYKY, CYKFY) uložených volně nebo v liště počtu a průřezu žil 5x10 až 16 mm2</t>
  </si>
  <si>
    <t>1737184790</t>
  </si>
  <si>
    <t>https://podminky.urs.cz/item/CS_URS_2025_02/210812065</t>
  </si>
  <si>
    <t>111</t>
  </si>
  <si>
    <t>256</t>
  </si>
  <si>
    <t>-1024976724</t>
  </si>
  <si>
    <t>110*1,15 'Přepočtené koeficientem množství</t>
  </si>
  <si>
    <t>112</t>
  </si>
  <si>
    <t>218100014</t>
  </si>
  <si>
    <t>Odpojení vodičů izolovaných z rozváděče nebo přístroje průřezu žíly do 10 mm2</t>
  </si>
  <si>
    <t>-1569492538</t>
  </si>
  <si>
    <t>https://podminky.urs.cz/item/CS_URS_2025_02/218100014</t>
  </si>
  <si>
    <t>113</t>
  </si>
  <si>
    <t>218190431</t>
  </si>
  <si>
    <t>Demontáž rozvaděčů vn bez odpojení vodičů vnitřních ostatních, hmotnosti do 400 kg</t>
  </si>
  <si>
    <t>-2090608629</t>
  </si>
  <si>
    <t>https://podminky.urs.cz/item/CS_URS_2025_02/218190431</t>
  </si>
  <si>
    <t>114</t>
  </si>
  <si>
    <t>R011</t>
  </si>
  <si>
    <t xml:space="preserve">Dodávka a montáž svítidel, spínačů, rozvaděč HDR a venkovní osvětlení dle PD vč. instalačního materiálu </t>
  </si>
  <si>
    <t>-1068598088</t>
  </si>
  <si>
    <t>46-M</t>
  </si>
  <si>
    <t>Zemní práce při extr.mont.pracích</t>
  </si>
  <si>
    <t>115</t>
  </si>
  <si>
    <t>460010025</t>
  </si>
  <si>
    <t>Vytyčení trasy inženýrských sítí v zastavěném prostoru</t>
  </si>
  <si>
    <t>km</t>
  </si>
  <si>
    <t>-1555436186</t>
  </si>
  <si>
    <t>https://podminky.urs.cz/item/CS_URS_2025_02/460010025</t>
  </si>
  <si>
    <t>116</t>
  </si>
  <si>
    <t>460451113</t>
  </si>
  <si>
    <t>Zásyp kabelových rýh strojně s přemístěním sypaniny ze vzdálenosti do 10 m, s uložením výkopku ve vrstvách včetně zhutnění a urovnání povrchu šířky 35 cm hloubky 10 cm z horniny třídy těžitelnosti II skupiny 4</t>
  </si>
  <si>
    <t>-2080440710</t>
  </si>
  <si>
    <t>https://podminky.urs.cz/item/CS_URS_2025_02/460451113</t>
  </si>
  <si>
    <t>117</t>
  </si>
  <si>
    <t>460671111</t>
  </si>
  <si>
    <t>Výstražné prvky pro krytí kabelů včetně vyrovnání povrchu rýhy, rozvinutí a uložení fólie, šířky přes 10 do 20 cm</t>
  </si>
  <si>
    <t>-1254133757</t>
  </si>
  <si>
    <t>https://podminky.urs.cz/item/CS_URS_2025_02/460671111</t>
  </si>
  <si>
    <t>118</t>
  </si>
  <si>
    <t>460791112</t>
  </si>
  <si>
    <t>Montáž trubek ochranných uložených volně do rýhy plastových tuhých, vnitřního průměru přes 32 do 50 mm</t>
  </si>
  <si>
    <t>1198020942</t>
  </si>
  <si>
    <t>https://podminky.urs.cz/item/CS_URS_2025_02/460791112</t>
  </si>
  <si>
    <t>119</t>
  </si>
  <si>
    <t>34571361</t>
  </si>
  <si>
    <t>trubka elektroinstalační HDPE tuhá dvouplášťová korugovaná D 41/50mm</t>
  </si>
  <si>
    <t>128</t>
  </si>
  <si>
    <t>-272606453</t>
  </si>
  <si>
    <t>VRN</t>
  </si>
  <si>
    <t>Vedlejší rozpočtové náklady</t>
  </si>
  <si>
    <t>VRN6</t>
  </si>
  <si>
    <t>Územní vlivy</t>
  </si>
  <si>
    <t>120</t>
  </si>
  <si>
    <t>065002000</t>
  </si>
  <si>
    <t>Mimostaveništní doprava materiálů, výrobků a strojů</t>
  </si>
  <si>
    <t>…</t>
  </si>
  <si>
    <t>1024</t>
  </si>
  <si>
    <t>816171065</t>
  </si>
  <si>
    <t>https://podminky.urs.cz/item/CS_URS_2025_02/065002000</t>
  </si>
  <si>
    <t>doprava vrtné soupravy, strojů a zařízení</t>
  </si>
  <si>
    <t>VRN1</t>
  </si>
  <si>
    <t>Průzkumné, zeměměřičské a projektové práce</t>
  </si>
  <si>
    <t>121</t>
  </si>
  <si>
    <t>012303000</t>
  </si>
  <si>
    <t>Zeměměřičské práce při provádění stavby</t>
  </si>
  <si>
    <t>-1133483289</t>
  </si>
  <si>
    <t>https://podminky.urs.cz/item/CS_URS_2025_02/012303000</t>
  </si>
  <si>
    <t>122</t>
  </si>
  <si>
    <t>012434000</t>
  </si>
  <si>
    <t>Geodetická aktualizační dokumentace (GAD DTM)</t>
  </si>
  <si>
    <t>934733401</t>
  </si>
  <si>
    <t>https://podminky.urs.cz/item/CS_URS_2025_02/012434000</t>
  </si>
  <si>
    <t>123</t>
  </si>
  <si>
    <t>012444000</t>
  </si>
  <si>
    <t>Geodetické měření skutečného provedení stavby</t>
  </si>
  <si>
    <t>1796920405</t>
  </si>
  <si>
    <t>https://podminky.urs.cz/item/CS_URS_2025_02/012444000</t>
  </si>
  <si>
    <t>124</t>
  </si>
  <si>
    <t>013254000</t>
  </si>
  <si>
    <t>Dokumentace skutečného provedení stavby</t>
  </si>
  <si>
    <t>332720286</t>
  </si>
  <si>
    <t>125</t>
  </si>
  <si>
    <t>013274000</t>
  </si>
  <si>
    <t>Pasportizace objektu před započetím prací</t>
  </si>
  <si>
    <t>-1386110987</t>
  </si>
  <si>
    <t>https://podminky.urs.cz/item/CS_URS_2025_02/013274000</t>
  </si>
  <si>
    <t>VRN4</t>
  </si>
  <si>
    <t>Inženýrská činnost</t>
  </si>
  <si>
    <t>126</t>
  </si>
  <si>
    <t>043154000</t>
  </si>
  <si>
    <t>Zkoušky hutnicí</t>
  </si>
  <si>
    <t>39328217</t>
  </si>
  <si>
    <t>https://podminky.urs.cz/item/CS_URS_2025_02/043154000</t>
  </si>
  <si>
    <t>VRN7</t>
  </si>
  <si>
    <t>Provozní vlivy</t>
  </si>
  <si>
    <t>127</t>
  </si>
  <si>
    <t>075002000</t>
  </si>
  <si>
    <t>Ochranná pásma</t>
  </si>
  <si>
    <t>1509164778</t>
  </si>
  <si>
    <t>https://podminky.urs.cz/item/CS_URS_2025_02/075002000</t>
  </si>
  <si>
    <t>03 - nekrytá skládka z betonových bloků</t>
  </si>
  <si>
    <t>-500070755</t>
  </si>
  <si>
    <t>nekrytá skládka</t>
  </si>
  <si>
    <t>132251251</t>
  </si>
  <si>
    <t>Hloubení nezapažených rýh šířky přes 800 do 2 000 mm strojně s urovnáním dna do předepsaného profilu a spádu v hornině třídy těžitelnosti I skupiny 3 do 20 m3</t>
  </si>
  <si>
    <t>-1490376247</t>
  </si>
  <si>
    <t>https://podminky.urs.cz/item/CS_URS_2025_02/132251251</t>
  </si>
  <si>
    <t>-2004327772</t>
  </si>
  <si>
    <t>327112121</t>
  </si>
  <si>
    <t>Opěrné zdi nebo dělicí stěny z betonových bloků ukládaných na pero a drážku tloušťky 800 mm</t>
  </si>
  <si>
    <t>532273753</t>
  </si>
  <si>
    <t>https://podminky.urs.cz/item/CS_URS_2025_02/327112121</t>
  </si>
  <si>
    <t>4*(4+8,8+9,6)</t>
  </si>
  <si>
    <t>564851011</t>
  </si>
  <si>
    <t>Podklad ze štěrkodrti ŠD s rozprostřením a zhutněním plochy jednotlivě do 100 m2, po zhutnění tl. 150 mm</t>
  </si>
  <si>
    <t>1356039597</t>
  </si>
  <si>
    <t>https://podminky.urs.cz/item/CS_URS_2025_02/564851011</t>
  </si>
  <si>
    <t>16,6*1,05</t>
  </si>
  <si>
    <t>-208934617</t>
  </si>
  <si>
    <t>9,6+0,8+8,8+7,2+3,2+0,8+4+8,8</t>
  </si>
  <si>
    <t>-607247552</t>
  </si>
  <si>
    <t>1439951530</t>
  </si>
  <si>
    <t>5,372*14,5 "Přepočtené koeficientem množství</t>
  </si>
  <si>
    <t>-227411539</t>
  </si>
  <si>
    <t>-838395312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</si>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</sst>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223" TargetMode="External" /><Relationship Id="rId2" Type="http://schemas.openxmlformats.org/officeDocument/2006/relationships/hyperlink" Target="https://podminky.urs.cz/item/CS_URS_2025_02/113107236" TargetMode="External" /><Relationship Id="rId3" Type="http://schemas.openxmlformats.org/officeDocument/2006/relationships/hyperlink" Target="https://podminky.urs.cz/item/CS_URS_2025_02/113151111" TargetMode="External" /><Relationship Id="rId4" Type="http://schemas.openxmlformats.org/officeDocument/2006/relationships/hyperlink" Target="https://podminky.urs.cz/item/CS_URS_2025_02/961044111" TargetMode="External" /><Relationship Id="rId5" Type="http://schemas.openxmlformats.org/officeDocument/2006/relationships/hyperlink" Target="https://podminky.urs.cz/item/CS_URS_2025_02/966071131" TargetMode="External" /><Relationship Id="rId6" Type="http://schemas.openxmlformats.org/officeDocument/2006/relationships/hyperlink" Target="https://podminky.urs.cz/item/CS_URS_2025_02/966073142" TargetMode="External" /><Relationship Id="rId7" Type="http://schemas.openxmlformats.org/officeDocument/2006/relationships/hyperlink" Target="https://podminky.urs.cz/item/CS_URS_2025_02/981131711" TargetMode="External" /><Relationship Id="rId8" Type="http://schemas.openxmlformats.org/officeDocument/2006/relationships/hyperlink" Target="https://podminky.urs.cz/item/CS_URS_2025_02/997013871" TargetMode="External" /><Relationship Id="rId9" Type="http://schemas.openxmlformats.org/officeDocument/2006/relationships/hyperlink" Target="https://podminky.urs.cz/item/CS_URS_2025_02/997221571" TargetMode="External" /><Relationship Id="rId10" Type="http://schemas.openxmlformats.org/officeDocument/2006/relationships/hyperlink" Target="https://podminky.urs.cz/item/CS_URS_2025_02/997221579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243" TargetMode="External" /><Relationship Id="rId2" Type="http://schemas.openxmlformats.org/officeDocument/2006/relationships/hyperlink" Target="https://podminky.urs.cz/item/CS_URS_2025_02/131351104" TargetMode="External" /><Relationship Id="rId3" Type="http://schemas.openxmlformats.org/officeDocument/2006/relationships/hyperlink" Target="https://podminky.urs.cz/item/CS_URS_2025_02/132151102" TargetMode="External" /><Relationship Id="rId4" Type="http://schemas.openxmlformats.org/officeDocument/2006/relationships/hyperlink" Target="https://podminky.urs.cz/item/CS_URS_2025_02/162751117" TargetMode="External" /><Relationship Id="rId5" Type="http://schemas.openxmlformats.org/officeDocument/2006/relationships/hyperlink" Target="https://podminky.urs.cz/item/CS_URS_2025_02/162751119" TargetMode="External" /><Relationship Id="rId6" Type="http://schemas.openxmlformats.org/officeDocument/2006/relationships/hyperlink" Target="https://podminky.urs.cz/item/CS_URS_2025_02/174101101" TargetMode="External" /><Relationship Id="rId7" Type="http://schemas.openxmlformats.org/officeDocument/2006/relationships/hyperlink" Target="https://podminky.urs.cz/item/CS_URS_2025_02/175151101" TargetMode="External" /><Relationship Id="rId8" Type="http://schemas.openxmlformats.org/officeDocument/2006/relationships/hyperlink" Target="https://podminky.urs.cz/item/CS_URS_2025_02/175151201" TargetMode="External" /><Relationship Id="rId9" Type="http://schemas.openxmlformats.org/officeDocument/2006/relationships/hyperlink" Target="https://podminky.urs.cz/item/CS_URS_2025_02/184818231" TargetMode="External" /><Relationship Id="rId10" Type="http://schemas.openxmlformats.org/officeDocument/2006/relationships/hyperlink" Target="https://podminky.urs.cz/item/CS_URS_2025_02/226212613" TargetMode="External" /><Relationship Id="rId11" Type="http://schemas.openxmlformats.org/officeDocument/2006/relationships/hyperlink" Target="https://podminky.urs.cz/item/CS_URS_2025_02/231212113" TargetMode="External" /><Relationship Id="rId12" Type="http://schemas.openxmlformats.org/officeDocument/2006/relationships/hyperlink" Target="https://podminky.urs.cz/item/CS_URS_2025_02/231611114" TargetMode="External" /><Relationship Id="rId13" Type="http://schemas.openxmlformats.org/officeDocument/2006/relationships/hyperlink" Target="https://podminky.urs.cz/item/CS_URS_2025_02/273313911" TargetMode="External" /><Relationship Id="rId14" Type="http://schemas.openxmlformats.org/officeDocument/2006/relationships/hyperlink" Target="https://podminky.urs.cz/item/CS_URS_2025_02/273351121" TargetMode="External" /><Relationship Id="rId15" Type="http://schemas.openxmlformats.org/officeDocument/2006/relationships/hyperlink" Target="https://podminky.urs.cz/item/CS_URS_2025_02/273351122" TargetMode="External" /><Relationship Id="rId16" Type="http://schemas.openxmlformats.org/officeDocument/2006/relationships/hyperlink" Target="https://podminky.urs.cz/item/CS_URS_2025_02/273362021" TargetMode="External" /><Relationship Id="rId17" Type="http://schemas.openxmlformats.org/officeDocument/2006/relationships/hyperlink" Target="https://podminky.urs.cz/item/CS_URS_2025_02/451572111" TargetMode="External" /><Relationship Id="rId18" Type="http://schemas.openxmlformats.org/officeDocument/2006/relationships/hyperlink" Target="https://podminky.urs.cz/item/CS_URS_2025_02/464451114" TargetMode="External" /><Relationship Id="rId19" Type="http://schemas.openxmlformats.org/officeDocument/2006/relationships/hyperlink" Target="https://podminky.urs.cz/item/CS_URS_2025_02/564811111" TargetMode="External" /><Relationship Id="rId20" Type="http://schemas.openxmlformats.org/officeDocument/2006/relationships/hyperlink" Target="https://podminky.urs.cz/item/CS_URS_2025_02/564851111" TargetMode="External" /><Relationship Id="rId21" Type="http://schemas.openxmlformats.org/officeDocument/2006/relationships/hyperlink" Target="https://podminky.urs.cz/item/CS_URS_2025_02/564871116" TargetMode="External" /><Relationship Id="rId22" Type="http://schemas.openxmlformats.org/officeDocument/2006/relationships/hyperlink" Target="https://podminky.urs.cz/item/CS_URS_2025_02/564871111" TargetMode="External" /><Relationship Id="rId23" Type="http://schemas.openxmlformats.org/officeDocument/2006/relationships/hyperlink" Target="https://podminky.urs.cz/item/CS_URS_2025_02/567121109" TargetMode="External" /><Relationship Id="rId24" Type="http://schemas.openxmlformats.org/officeDocument/2006/relationships/hyperlink" Target="https://podminky.urs.cz/item/CS_URS_2025_02/572340112" TargetMode="External" /><Relationship Id="rId25" Type="http://schemas.openxmlformats.org/officeDocument/2006/relationships/hyperlink" Target="https://podminky.urs.cz/item/CS_URS_2025_02/581121215" TargetMode="External" /><Relationship Id="rId26" Type="http://schemas.openxmlformats.org/officeDocument/2006/relationships/hyperlink" Target="https://podminky.urs.cz/item/CS_URS_2025_02/581141212" TargetMode="External" /><Relationship Id="rId27" Type="http://schemas.openxmlformats.org/officeDocument/2006/relationships/hyperlink" Target="https://podminky.urs.cz/item/CS_URS_2025_02/871273120" TargetMode="External" /><Relationship Id="rId28" Type="http://schemas.openxmlformats.org/officeDocument/2006/relationships/hyperlink" Target="https://podminky.urs.cz/item/CS_URS_2025_02/871313120" TargetMode="External" /><Relationship Id="rId29" Type="http://schemas.openxmlformats.org/officeDocument/2006/relationships/hyperlink" Target="https://podminky.urs.cz/item/CS_URS_2025_02/877270310" TargetMode="External" /><Relationship Id="rId30" Type="http://schemas.openxmlformats.org/officeDocument/2006/relationships/hyperlink" Target="https://podminky.urs.cz/item/CS_URS_2025_02/877270320" TargetMode="External" /><Relationship Id="rId31" Type="http://schemas.openxmlformats.org/officeDocument/2006/relationships/hyperlink" Target="https://podminky.urs.cz/item/CS_URS_2025_02/877310320" TargetMode="External" /><Relationship Id="rId32" Type="http://schemas.openxmlformats.org/officeDocument/2006/relationships/hyperlink" Target="https://podminky.urs.cz/item/CS_URS_2025_02/877310330" TargetMode="External" /><Relationship Id="rId33" Type="http://schemas.openxmlformats.org/officeDocument/2006/relationships/hyperlink" Target="https://podminky.urs.cz/item/CS_URS_2025_02/899722112" TargetMode="External" /><Relationship Id="rId34" Type="http://schemas.openxmlformats.org/officeDocument/2006/relationships/hyperlink" Target="https://podminky.urs.cz/item/CS_URS_2025_02/919726123" TargetMode="External" /><Relationship Id="rId35" Type="http://schemas.openxmlformats.org/officeDocument/2006/relationships/hyperlink" Target="https://podminky.urs.cz/item/CS_URS_2025_02/919735113" TargetMode="External" /><Relationship Id="rId36" Type="http://schemas.openxmlformats.org/officeDocument/2006/relationships/hyperlink" Target="https://podminky.urs.cz/item/CS_URS_2025_02/997221571" TargetMode="External" /><Relationship Id="rId37" Type="http://schemas.openxmlformats.org/officeDocument/2006/relationships/hyperlink" Target="https://podminky.urs.cz/item/CS_URS_2025_02/997221579" TargetMode="External" /><Relationship Id="rId38" Type="http://schemas.openxmlformats.org/officeDocument/2006/relationships/hyperlink" Target="https://podminky.urs.cz/item/CS_URS_2025_02/997221645" TargetMode="External" /><Relationship Id="rId39" Type="http://schemas.openxmlformats.org/officeDocument/2006/relationships/hyperlink" Target="https://podminky.urs.cz/item/CS_URS_2025_02/997221873" TargetMode="External" /><Relationship Id="rId40" Type="http://schemas.openxmlformats.org/officeDocument/2006/relationships/hyperlink" Target="https://podminky.urs.cz/item/CS_URS_2025_02/998014011" TargetMode="External" /><Relationship Id="rId41" Type="http://schemas.openxmlformats.org/officeDocument/2006/relationships/hyperlink" Target="https://podminky.urs.cz/item/CS_URS_2025_02/711491471" TargetMode="External" /><Relationship Id="rId42" Type="http://schemas.openxmlformats.org/officeDocument/2006/relationships/hyperlink" Target="https://podminky.urs.cz/item/CS_URS_2025_02/721242106" TargetMode="External" /><Relationship Id="rId43" Type="http://schemas.openxmlformats.org/officeDocument/2006/relationships/hyperlink" Target="https://podminky.urs.cz/item/CS_URS_2025_02/998721101" TargetMode="External" /><Relationship Id="rId44" Type="http://schemas.openxmlformats.org/officeDocument/2006/relationships/hyperlink" Target="https://podminky.urs.cz/item/CS_URS_2025_02/741120406" TargetMode="External" /><Relationship Id="rId45" Type="http://schemas.openxmlformats.org/officeDocument/2006/relationships/hyperlink" Target="https://podminky.urs.cz/item/CS_URS_2025_02/741122144" TargetMode="External" /><Relationship Id="rId46" Type="http://schemas.openxmlformats.org/officeDocument/2006/relationships/hyperlink" Target="https://podminky.urs.cz/item/CS_URS_2025_02/741122145" TargetMode="External" /><Relationship Id="rId47" Type="http://schemas.openxmlformats.org/officeDocument/2006/relationships/hyperlink" Target="https://podminky.urs.cz/item/CS_URS_2025_02/741210002" TargetMode="External" /><Relationship Id="rId48" Type="http://schemas.openxmlformats.org/officeDocument/2006/relationships/hyperlink" Target="https://podminky.urs.cz/item/CS_URS_2025_02/741410022" TargetMode="External" /><Relationship Id="rId49" Type="http://schemas.openxmlformats.org/officeDocument/2006/relationships/hyperlink" Target="https://podminky.urs.cz/item/CS_URS_2025_02/741410042" TargetMode="External" /><Relationship Id="rId50" Type="http://schemas.openxmlformats.org/officeDocument/2006/relationships/hyperlink" Target="https://podminky.urs.cz/item/CS_URS_2025_02/741420001" TargetMode="External" /><Relationship Id="rId51" Type="http://schemas.openxmlformats.org/officeDocument/2006/relationships/hyperlink" Target="https://podminky.urs.cz/item/CS_URS_2025_02/741430004" TargetMode="External" /><Relationship Id="rId52" Type="http://schemas.openxmlformats.org/officeDocument/2006/relationships/hyperlink" Target="https://podminky.urs.cz/item/CS_URS_2025_02/998741102" TargetMode="External" /><Relationship Id="rId53" Type="http://schemas.openxmlformats.org/officeDocument/2006/relationships/hyperlink" Target="https://podminky.urs.cz/item/CS_URS_2025_02/761221171" TargetMode="External" /><Relationship Id="rId54" Type="http://schemas.openxmlformats.org/officeDocument/2006/relationships/hyperlink" Target="https://podminky.urs.cz/item/CS_URS_2025_02/998761102" TargetMode="External" /><Relationship Id="rId55" Type="http://schemas.openxmlformats.org/officeDocument/2006/relationships/hyperlink" Target="https://podminky.urs.cz/item/CS_URS_2025_02/762713110" TargetMode="External" /><Relationship Id="rId56" Type="http://schemas.openxmlformats.org/officeDocument/2006/relationships/hyperlink" Target="https://podminky.urs.cz/item/CS_URS_2025_02/998762102" TargetMode="External" /><Relationship Id="rId57" Type="http://schemas.openxmlformats.org/officeDocument/2006/relationships/hyperlink" Target="https://podminky.urs.cz/item/CS_URS_2025_02/764222404" TargetMode="External" /><Relationship Id="rId58" Type="http://schemas.openxmlformats.org/officeDocument/2006/relationships/hyperlink" Target="https://podminky.urs.cz/item/CS_URS_2025_02/764222433" TargetMode="External" /><Relationship Id="rId59" Type="http://schemas.openxmlformats.org/officeDocument/2006/relationships/hyperlink" Target="https://podminky.urs.cz/item/CS_URS_2025_02/764306142" TargetMode="External" /><Relationship Id="rId60" Type="http://schemas.openxmlformats.org/officeDocument/2006/relationships/hyperlink" Target="https://podminky.urs.cz/item/CS_URS_2025_02/764521404" TargetMode="External" /><Relationship Id="rId61" Type="http://schemas.openxmlformats.org/officeDocument/2006/relationships/hyperlink" Target="https://podminky.urs.cz/item/CS_URS_2025_02/764528423" TargetMode="External" /><Relationship Id="rId62" Type="http://schemas.openxmlformats.org/officeDocument/2006/relationships/hyperlink" Target="https://podminky.urs.cz/item/CS_URS_2025_02/998764102" TargetMode="External" /><Relationship Id="rId63" Type="http://schemas.openxmlformats.org/officeDocument/2006/relationships/hyperlink" Target="https://podminky.urs.cz/item/CS_URS_2025_02/765141003" TargetMode="External" /><Relationship Id="rId64" Type="http://schemas.openxmlformats.org/officeDocument/2006/relationships/hyperlink" Target="https://podminky.urs.cz/item/CS_URS_2025_02/998765102" TargetMode="External" /><Relationship Id="rId65" Type="http://schemas.openxmlformats.org/officeDocument/2006/relationships/hyperlink" Target="https://podminky.urs.cz/item/CS_URS_2025_02/998766102" TargetMode="External" /><Relationship Id="rId66" Type="http://schemas.openxmlformats.org/officeDocument/2006/relationships/hyperlink" Target="https://podminky.urs.cz/item/CS_URS_2025_02/767651114" TargetMode="External" /><Relationship Id="rId67" Type="http://schemas.openxmlformats.org/officeDocument/2006/relationships/hyperlink" Target="https://podminky.urs.cz/item/CS_URS_2025_02/998767102" TargetMode="External" /><Relationship Id="rId68" Type="http://schemas.openxmlformats.org/officeDocument/2006/relationships/hyperlink" Target="https://podminky.urs.cz/item/CS_URS_2025_02/783218111" TargetMode="External" /><Relationship Id="rId69" Type="http://schemas.openxmlformats.org/officeDocument/2006/relationships/hyperlink" Target="https://podminky.urs.cz/item/CS_URS_2025_02/210280002" TargetMode="External" /><Relationship Id="rId70" Type="http://schemas.openxmlformats.org/officeDocument/2006/relationships/hyperlink" Target="https://podminky.urs.cz/item/CS_URS_2025_02/210812065" TargetMode="External" /><Relationship Id="rId71" Type="http://schemas.openxmlformats.org/officeDocument/2006/relationships/hyperlink" Target="https://podminky.urs.cz/item/CS_URS_2025_02/218100014" TargetMode="External" /><Relationship Id="rId72" Type="http://schemas.openxmlformats.org/officeDocument/2006/relationships/hyperlink" Target="https://podminky.urs.cz/item/CS_URS_2025_02/218190431" TargetMode="External" /><Relationship Id="rId73" Type="http://schemas.openxmlformats.org/officeDocument/2006/relationships/hyperlink" Target="https://podminky.urs.cz/item/CS_URS_2025_02/460010025" TargetMode="External" /><Relationship Id="rId74" Type="http://schemas.openxmlformats.org/officeDocument/2006/relationships/hyperlink" Target="https://podminky.urs.cz/item/CS_URS_2025_02/460451113" TargetMode="External" /><Relationship Id="rId75" Type="http://schemas.openxmlformats.org/officeDocument/2006/relationships/hyperlink" Target="https://podminky.urs.cz/item/CS_URS_2025_02/460671111" TargetMode="External" /><Relationship Id="rId76" Type="http://schemas.openxmlformats.org/officeDocument/2006/relationships/hyperlink" Target="https://podminky.urs.cz/item/CS_URS_2025_02/460791112" TargetMode="External" /><Relationship Id="rId77" Type="http://schemas.openxmlformats.org/officeDocument/2006/relationships/hyperlink" Target="https://podminky.urs.cz/item/CS_URS_2025_02/065002000" TargetMode="External" /><Relationship Id="rId78" Type="http://schemas.openxmlformats.org/officeDocument/2006/relationships/hyperlink" Target="https://podminky.urs.cz/item/CS_URS_2025_02/012303000" TargetMode="External" /><Relationship Id="rId79" Type="http://schemas.openxmlformats.org/officeDocument/2006/relationships/hyperlink" Target="https://podminky.urs.cz/item/CS_URS_2025_02/012434000" TargetMode="External" /><Relationship Id="rId80" Type="http://schemas.openxmlformats.org/officeDocument/2006/relationships/hyperlink" Target="https://podminky.urs.cz/item/CS_URS_2025_02/012444000" TargetMode="External" /><Relationship Id="rId81" Type="http://schemas.openxmlformats.org/officeDocument/2006/relationships/hyperlink" Target="https://podminky.urs.cz/item/CS_URS_2025_02/013274000" TargetMode="External" /><Relationship Id="rId82" Type="http://schemas.openxmlformats.org/officeDocument/2006/relationships/hyperlink" Target="https://podminky.urs.cz/item/CS_URS_2025_02/043154000" TargetMode="External" /><Relationship Id="rId83" Type="http://schemas.openxmlformats.org/officeDocument/2006/relationships/hyperlink" Target="https://podminky.urs.cz/item/CS_URS_2025_02/075002000" TargetMode="External" /><Relationship Id="rId8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243" TargetMode="External" /><Relationship Id="rId2" Type="http://schemas.openxmlformats.org/officeDocument/2006/relationships/hyperlink" Target="https://podminky.urs.cz/item/CS_URS_2025_02/132251251" TargetMode="External" /><Relationship Id="rId3" Type="http://schemas.openxmlformats.org/officeDocument/2006/relationships/hyperlink" Target="https://podminky.urs.cz/item/CS_URS_2025_02/175151201" TargetMode="External" /><Relationship Id="rId4" Type="http://schemas.openxmlformats.org/officeDocument/2006/relationships/hyperlink" Target="https://podminky.urs.cz/item/CS_URS_2025_02/327112121" TargetMode="External" /><Relationship Id="rId5" Type="http://schemas.openxmlformats.org/officeDocument/2006/relationships/hyperlink" Target="https://podminky.urs.cz/item/CS_URS_2025_02/564851011" TargetMode="External" /><Relationship Id="rId6" Type="http://schemas.openxmlformats.org/officeDocument/2006/relationships/hyperlink" Target="https://podminky.urs.cz/item/CS_URS_2025_02/919735113" TargetMode="External" /><Relationship Id="rId7" Type="http://schemas.openxmlformats.org/officeDocument/2006/relationships/hyperlink" Target="https://podminky.urs.cz/item/CS_URS_2025_02/997221571" TargetMode="External" /><Relationship Id="rId8" Type="http://schemas.openxmlformats.org/officeDocument/2006/relationships/hyperlink" Target="https://podminky.urs.cz/item/CS_URS_2025_02/997221579" TargetMode="External" /><Relationship Id="rId9" Type="http://schemas.openxmlformats.org/officeDocument/2006/relationships/hyperlink" Target="https://podminky.urs.cz/item/CS_URS_2025_02/997221645" TargetMode="External" /><Relationship Id="rId10" Type="http://schemas.openxmlformats.org/officeDocument/2006/relationships/hyperlink" Target="https://podminky.urs.cz/item/CS_URS_2025_02/998014011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84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2024-361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Hala na posypový materiál cestmistrovství Běstovice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parc. st. 205/1 a související v k. ú. Běstovice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1. 9. 2025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a údržba silnic Pardubického kraje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Komplex CR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demolice stávající haly'!J30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'01 - demolice stávající haly'!P83</f>
        <v>0</v>
      </c>
      <c r="AV55" s="122">
        <f>'01 - demolice stávající haly'!J33</f>
        <v>0</v>
      </c>
      <c r="AW55" s="122">
        <f>'01 - demolice stávající haly'!J34</f>
        <v>0</v>
      </c>
      <c r="AX55" s="122">
        <f>'01 - demolice stávající haly'!J35</f>
        <v>0</v>
      </c>
      <c r="AY55" s="122">
        <f>'01 - demolice stávající haly'!J36</f>
        <v>0</v>
      </c>
      <c r="AZ55" s="122">
        <f>'01 - demolice stávající haly'!F33</f>
        <v>0</v>
      </c>
      <c r="BA55" s="122">
        <f>'01 - demolice stávající haly'!F34</f>
        <v>0</v>
      </c>
      <c r="BB55" s="122">
        <f>'01 - demolice stávající haly'!F35</f>
        <v>0</v>
      </c>
      <c r="BC55" s="122">
        <f>'01 - demolice stávající haly'!F36</f>
        <v>0</v>
      </c>
      <c r="BD55" s="124">
        <f>'01 - demolice stávající haly'!F37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výstavba nové haly'!J30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'02 - výstavba nové haly'!P108</f>
        <v>0</v>
      </c>
      <c r="AV56" s="122">
        <f>'02 - výstavba nové haly'!J33</f>
        <v>0</v>
      </c>
      <c r="AW56" s="122">
        <f>'02 - výstavba nové haly'!J34</f>
        <v>0</v>
      </c>
      <c r="AX56" s="122">
        <f>'02 - výstavba nové haly'!J35</f>
        <v>0</v>
      </c>
      <c r="AY56" s="122">
        <f>'02 - výstavba nové haly'!J36</f>
        <v>0</v>
      </c>
      <c r="AZ56" s="122">
        <f>'02 - výstavba nové haly'!F33</f>
        <v>0</v>
      </c>
      <c r="BA56" s="122">
        <f>'02 - výstavba nové haly'!F34</f>
        <v>0</v>
      </c>
      <c r="BB56" s="122">
        <f>'02 - výstavba nové haly'!F35</f>
        <v>0</v>
      </c>
      <c r="BC56" s="122">
        <f>'02 - výstavba nové haly'!F36</f>
        <v>0</v>
      </c>
      <c r="BD56" s="124">
        <f>'02 - výstavba nové haly'!F37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nekrytá skládka z be...'!J30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6">
        <v>0</v>
      </c>
      <c r="AT57" s="127">
        <f>ROUND(SUM(AV57:AW57),2)</f>
        <v>0</v>
      </c>
      <c r="AU57" s="128">
        <f>'03 - nekrytá skládka z be...'!P86</f>
        <v>0</v>
      </c>
      <c r="AV57" s="127">
        <f>'03 - nekrytá skládka z be...'!J33</f>
        <v>0</v>
      </c>
      <c r="AW57" s="127">
        <f>'03 - nekrytá skládka z be...'!J34</f>
        <v>0</v>
      </c>
      <c r="AX57" s="127">
        <f>'03 - nekrytá skládka z be...'!J35</f>
        <v>0</v>
      </c>
      <c r="AY57" s="127">
        <f>'03 - nekrytá skládka z be...'!J36</f>
        <v>0</v>
      </c>
      <c r="AZ57" s="127">
        <f>'03 - nekrytá skládka z be...'!F33</f>
        <v>0</v>
      </c>
      <c r="BA57" s="127">
        <f>'03 - nekrytá skládka z be...'!F34</f>
        <v>0</v>
      </c>
      <c r="BB57" s="127">
        <f>'03 - nekrytá skládka z be...'!F35</f>
        <v>0</v>
      </c>
      <c r="BC57" s="127">
        <f>'03 - nekrytá skládka z be...'!F36</f>
        <v>0</v>
      </c>
      <c r="BD57" s="129">
        <f>'03 - nekrytá skládka z be...'!F37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KH5m3Sw3vnHuzdfeF4Wwy0AEMmb/1PTuO3UTEw4rXkpVR0kMuHUu+Fi5KKdN2tmAei3goxWX8s6l81Rg/wbjMw==" hashValue="fWwSS9Io7fxZA7Xso1V5JUva2vsX4LUTmRUGRL8iWBUaquL6Crb4vOBGLujYtBKga+HzHKAyd6tVEm4nD7zVo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demolice stávající haly'!C2" display="/"/>
    <hyperlink ref="A56" location="'02 - výstavba nové haly'!C2" display="/"/>
    <hyperlink ref="A57" location="'03 - nekrytá skládka z b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na posypový materiál cestmistrovství Běstovice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36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ROUND((SUM(BE83:BE122)),  2)</f>
        <v>0</v>
      </c>
      <c r="G33" s="40"/>
      <c r="H33" s="40"/>
      <c r="I33" s="150">
        <v>0.20999999999999999</v>
      </c>
      <c r="J33" s="149">
        <f>ROUND(((SUM(BE83:BE122))*I33),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ROUND((SUM(BF83:BF122)),  2)</f>
        <v>0</v>
      </c>
      <c r="G34" s="40"/>
      <c r="H34" s="40"/>
      <c r="I34" s="150">
        <v>0.12</v>
      </c>
      <c r="J34" s="149">
        <f>ROUND(((SUM(BF83:BF122))*I34),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ROUND((SUM(BG83:BG122)),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ROUND((SUM(BH83:BH122)),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ROUND((SUM(BI83:BI122)),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na posypový materiál cestmistrovství Běstovice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demolice stávající haly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parc. st. 205/1 a související v k. ú. Běstovice</v>
      </c>
      <c r="G52" s="42"/>
      <c r="H52" s="42"/>
      <c r="I52" s="34" t="s">
        <v>23</v>
      </c>
      <c r="J52" s="74" t="str">
        <f>IF(J12="","",J12)</f>
        <v>1. 9. 2025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Komplex CR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J114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101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Hala na posypový materiál cestmistrovství Běstovice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91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01 - demolice stávající haly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parc. st. 205/1 a související v k. ú. Běstovice</v>
      </c>
      <c r="G77" s="42"/>
      <c r="H77" s="42"/>
      <c r="I77" s="34" t="s">
        <v>23</v>
      </c>
      <c r="J77" s="74" t="str">
        <f>IF(J12="","",J12)</f>
        <v>1. 9. 2025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31</v>
      </c>
      <c r="J79" s="38" t="str">
        <f>E21</f>
        <v>Komplex CR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35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102</v>
      </c>
      <c r="D82" s="182" t="s">
        <v>58</v>
      </c>
      <c r="E82" s="182" t="s">
        <v>54</v>
      </c>
      <c r="F82" s="182" t="s">
        <v>55</v>
      </c>
      <c r="G82" s="182" t="s">
        <v>103</v>
      </c>
      <c r="H82" s="182" t="s">
        <v>104</v>
      </c>
      <c r="I82" s="182" t="s">
        <v>105</v>
      </c>
      <c r="J82" s="182" t="s">
        <v>95</v>
      </c>
      <c r="K82" s="183" t="s">
        <v>106</v>
      </c>
      <c r="L82" s="184"/>
      <c r="M82" s="94" t="s">
        <v>19</v>
      </c>
      <c r="N82" s="95" t="s">
        <v>43</v>
      </c>
      <c r="O82" s="95" t="s">
        <v>107</v>
      </c>
      <c r="P82" s="95" t="s">
        <v>108</v>
      </c>
      <c r="Q82" s="95" t="s">
        <v>109</v>
      </c>
      <c r="R82" s="95" t="s">
        <v>110</v>
      </c>
      <c r="S82" s="95" t="s">
        <v>111</v>
      </c>
      <c r="T82" s="96" t="s">
        <v>112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113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612.8184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96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72</v>
      </c>
      <c r="E84" s="193" t="s">
        <v>114</v>
      </c>
      <c r="F84" s="193" t="s">
        <v>115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P85+P98+P114</f>
        <v>0</v>
      </c>
      <c r="Q84" s="198"/>
      <c r="R84" s="199">
        <f>R85+R98+R114</f>
        <v>0</v>
      </c>
      <c r="S84" s="198"/>
      <c r="T84" s="200">
        <f>T85+T98+T114</f>
        <v>612.8184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81</v>
      </c>
      <c r="AT84" s="202" t="s">
        <v>72</v>
      </c>
      <c r="AU84" s="202" t="s">
        <v>73</v>
      </c>
      <c r="AY84" s="201" t="s">
        <v>116</v>
      </c>
      <c r="BK84" s="203">
        <f>BK85+BK98+BK114</f>
        <v>0</v>
      </c>
    </row>
    <row r="85" s="12" customFormat="1" ht="22.8" customHeight="1">
      <c r="A85" s="12"/>
      <c r="B85" s="190"/>
      <c r="C85" s="191"/>
      <c r="D85" s="192" t="s">
        <v>72</v>
      </c>
      <c r="E85" s="204" t="s">
        <v>81</v>
      </c>
      <c r="F85" s="204" t="s">
        <v>117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SUM(P86:P97)</f>
        <v>0</v>
      </c>
      <c r="Q85" s="198"/>
      <c r="R85" s="199">
        <f>SUM(R86:R97)</f>
        <v>0</v>
      </c>
      <c r="S85" s="198"/>
      <c r="T85" s="200">
        <f>SUM(T86:T97)</f>
        <v>202.56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81</v>
      </c>
      <c r="AT85" s="202" t="s">
        <v>72</v>
      </c>
      <c r="AU85" s="202" t="s">
        <v>81</v>
      </c>
      <c r="AY85" s="201" t="s">
        <v>116</v>
      </c>
      <c r="BK85" s="203">
        <f>SUM(BK86:BK97)</f>
        <v>0</v>
      </c>
    </row>
    <row r="86" s="2" customFormat="1" ht="66.75" customHeight="1">
      <c r="A86" s="40"/>
      <c r="B86" s="41"/>
      <c r="C86" s="206" t="s">
        <v>81</v>
      </c>
      <c r="D86" s="206" t="s">
        <v>118</v>
      </c>
      <c r="E86" s="207" t="s">
        <v>119</v>
      </c>
      <c r="F86" s="208" t="s">
        <v>120</v>
      </c>
      <c r="G86" s="209" t="s">
        <v>121</v>
      </c>
      <c r="H86" s="210">
        <v>252</v>
      </c>
      <c r="I86" s="211"/>
      <c r="J86" s="212">
        <f>ROUND(I86*H86,2)</f>
        <v>0</v>
      </c>
      <c r="K86" s="208" t="s">
        <v>122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0.44</v>
      </c>
      <c r="T86" s="216">
        <f>S86*H86</f>
        <v>110.88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123</v>
      </c>
      <c r="AT86" s="217" t="s">
        <v>118</v>
      </c>
      <c r="AU86" s="217" t="s">
        <v>83</v>
      </c>
      <c r="AY86" s="19" t="s">
        <v>116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123</v>
      </c>
      <c r="BM86" s="217" t="s">
        <v>124</v>
      </c>
    </row>
    <row r="87" s="2" customFormat="1">
      <c r="A87" s="40"/>
      <c r="B87" s="41"/>
      <c r="C87" s="42"/>
      <c r="D87" s="219" t="s">
        <v>125</v>
      </c>
      <c r="E87" s="42"/>
      <c r="F87" s="220" t="s">
        <v>126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125</v>
      </c>
      <c r="AU87" s="19" t="s">
        <v>83</v>
      </c>
    </row>
    <row r="88" s="13" customFormat="1">
      <c r="A88" s="13"/>
      <c r="B88" s="224"/>
      <c r="C88" s="225"/>
      <c r="D88" s="226" t="s">
        <v>127</v>
      </c>
      <c r="E88" s="227" t="s">
        <v>19</v>
      </c>
      <c r="F88" s="228" t="s">
        <v>128</v>
      </c>
      <c r="G88" s="225"/>
      <c r="H88" s="227" t="s">
        <v>19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127</v>
      </c>
      <c r="AU88" s="234" t="s">
        <v>83</v>
      </c>
      <c r="AV88" s="13" t="s">
        <v>81</v>
      </c>
      <c r="AW88" s="13" t="s">
        <v>34</v>
      </c>
      <c r="AX88" s="13" t="s">
        <v>73</v>
      </c>
      <c r="AY88" s="234" t="s">
        <v>116</v>
      </c>
    </row>
    <row r="89" s="14" customFormat="1">
      <c r="A89" s="14"/>
      <c r="B89" s="235"/>
      <c r="C89" s="236"/>
      <c r="D89" s="226" t="s">
        <v>127</v>
      </c>
      <c r="E89" s="237" t="s">
        <v>19</v>
      </c>
      <c r="F89" s="238" t="s">
        <v>129</v>
      </c>
      <c r="G89" s="236"/>
      <c r="H89" s="239">
        <v>252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127</v>
      </c>
      <c r="AU89" s="245" t="s">
        <v>83</v>
      </c>
      <c r="AV89" s="14" t="s">
        <v>83</v>
      </c>
      <c r="AW89" s="14" t="s">
        <v>34</v>
      </c>
      <c r="AX89" s="14" t="s">
        <v>81</v>
      </c>
      <c r="AY89" s="245" t="s">
        <v>116</v>
      </c>
    </row>
    <row r="90" s="2" customFormat="1" ht="66.75" customHeight="1">
      <c r="A90" s="40"/>
      <c r="B90" s="41"/>
      <c r="C90" s="206" t="s">
        <v>83</v>
      </c>
      <c r="D90" s="206" t="s">
        <v>118</v>
      </c>
      <c r="E90" s="207" t="s">
        <v>130</v>
      </c>
      <c r="F90" s="208" t="s">
        <v>131</v>
      </c>
      <c r="G90" s="209" t="s">
        <v>121</v>
      </c>
      <c r="H90" s="210">
        <v>252</v>
      </c>
      <c r="I90" s="211"/>
      <c r="J90" s="212">
        <f>ROUND(I90*H90,2)</f>
        <v>0</v>
      </c>
      <c r="K90" s="208" t="s">
        <v>122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0.33000000000000002</v>
      </c>
      <c r="T90" s="216">
        <f>S90*H90</f>
        <v>83.160000000000011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123</v>
      </c>
      <c r="AT90" s="217" t="s">
        <v>118</v>
      </c>
      <c r="AU90" s="217" t="s">
        <v>83</v>
      </c>
      <c r="AY90" s="19" t="s">
        <v>116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123</v>
      </c>
      <c r="BM90" s="217" t="s">
        <v>132</v>
      </c>
    </row>
    <row r="91" s="2" customFormat="1">
      <c r="A91" s="40"/>
      <c r="B91" s="41"/>
      <c r="C91" s="42"/>
      <c r="D91" s="219" t="s">
        <v>125</v>
      </c>
      <c r="E91" s="42"/>
      <c r="F91" s="220" t="s">
        <v>133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125</v>
      </c>
      <c r="AU91" s="19" t="s">
        <v>83</v>
      </c>
    </row>
    <row r="92" s="13" customFormat="1">
      <c r="A92" s="13"/>
      <c r="B92" s="224"/>
      <c r="C92" s="225"/>
      <c r="D92" s="226" t="s">
        <v>127</v>
      </c>
      <c r="E92" s="227" t="s">
        <v>19</v>
      </c>
      <c r="F92" s="228" t="s">
        <v>128</v>
      </c>
      <c r="G92" s="225"/>
      <c r="H92" s="227" t="s">
        <v>19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127</v>
      </c>
      <c r="AU92" s="234" t="s">
        <v>83</v>
      </c>
      <c r="AV92" s="13" t="s">
        <v>81</v>
      </c>
      <c r="AW92" s="13" t="s">
        <v>34</v>
      </c>
      <c r="AX92" s="13" t="s">
        <v>73</v>
      </c>
      <c r="AY92" s="234" t="s">
        <v>116</v>
      </c>
    </row>
    <row r="93" s="14" customFormat="1">
      <c r="A93" s="14"/>
      <c r="B93" s="235"/>
      <c r="C93" s="236"/>
      <c r="D93" s="226" t="s">
        <v>127</v>
      </c>
      <c r="E93" s="237" t="s">
        <v>19</v>
      </c>
      <c r="F93" s="238" t="s">
        <v>129</v>
      </c>
      <c r="G93" s="236"/>
      <c r="H93" s="239">
        <v>252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127</v>
      </c>
      <c r="AU93" s="245" t="s">
        <v>83</v>
      </c>
      <c r="AV93" s="14" t="s">
        <v>83</v>
      </c>
      <c r="AW93" s="14" t="s">
        <v>34</v>
      </c>
      <c r="AX93" s="14" t="s">
        <v>81</v>
      </c>
      <c r="AY93" s="245" t="s">
        <v>116</v>
      </c>
    </row>
    <row r="94" s="2" customFormat="1" ht="44.25" customHeight="1">
      <c r="A94" s="40"/>
      <c r="B94" s="41"/>
      <c r="C94" s="206" t="s">
        <v>134</v>
      </c>
      <c r="D94" s="206" t="s">
        <v>118</v>
      </c>
      <c r="E94" s="207" t="s">
        <v>135</v>
      </c>
      <c r="F94" s="208" t="s">
        <v>136</v>
      </c>
      <c r="G94" s="209" t="s">
        <v>121</v>
      </c>
      <c r="H94" s="210">
        <v>24</v>
      </c>
      <c r="I94" s="211"/>
      <c r="J94" s="212">
        <f>ROUND(I94*H94,2)</f>
        <v>0</v>
      </c>
      <c r="K94" s="208" t="s">
        <v>122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0.35499999999999998</v>
      </c>
      <c r="T94" s="216">
        <f>S94*H94</f>
        <v>8.5199999999999996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123</v>
      </c>
      <c r="AT94" s="217" t="s">
        <v>118</v>
      </c>
      <c r="AU94" s="217" t="s">
        <v>83</v>
      </c>
      <c r="AY94" s="19" t="s">
        <v>116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123</v>
      </c>
      <c r="BM94" s="217" t="s">
        <v>137</v>
      </c>
    </row>
    <row r="95" s="2" customFormat="1">
      <c r="A95" s="40"/>
      <c r="B95" s="41"/>
      <c r="C95" s="42"/>
      <c r="D95" s="219" t="s">
        <v>125</v>
      </c>
      <c r="E95" s="42"/>
      <c r="F95" s="220" t="s">
        <v>138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125</v>
      </c>
      <c r="AU95" s="19" t="s">
        <v>83</v>
      </c>
    </row>
    <row r="96" s="13" customFormat="1">
      <c r="A96" s="13"/>
      <c r="B96" s="224"/>
      <c r="C96" s="225"/>
      <c r="D96" s="226" t="s">
        <v>127</v>
      </c>
      <c r="E96" s="227" t="s">
        <v>19</v>
      </c>
      <c r="F96" s="228" t="s">
        <v>139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127</v>
      </c>
      <c r="AU96" s="234" t="s">
        <v>83</v>
      </c>
      <c r="AV96" s="13" t="s">
        <v>81</v>
      </c>
      <c r="AW96" s="13" t="s">
        <v>34</v>
      </c>
      <c r="AX96" s="13" t="s">
        <v>73</v>
      </c>
      <c r="AY96" s="234" t="s">
        <v>116</v>
      </c>
    </row>
    <row r="97" s="14" customFormat="1">
      <c r="A97" s="14"/>
      <c r="B97" s="235"/>
      <c r="C97" s="236"/>
      <c r="D97" s="226" t="s">
        <v>127</v>
      </c>
      <c r="E97" s="237" t="s">
        <v>19</v>
      </c>
      <c r="F97" s="238" t="s">
        <v>140</v>
      </c>
      <c r="G97" s="236"/>
      <c r="H97" s="239">
        <v>24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127</v>
      </c>
      <c r="AU97" s="245" t="s">
        <v>83</v>
      </c>
      <c r="AV97" s="14" t="s">
        <v>83</v>
      </c>
      <c r="AW97" s="14" t="s">
        <v>34</v>
      </c>
      <c r="AX97" s="14" t="s">
        <v>81</v>
      </c>
      <c r="AY97" s="245" t="s">
        <v>116</v>
      </c>
    </row>
    <row r="98" s="12" customFormat="1" ht="22.8" customHeight="1">
      <c r="A98" s="12"/>
      <c r="B98" s="190"/>
      <c r="C98" s="191"/>
      <c r="D98" s="192" t="s">
        <v>72</v>
      </c>
      <c r="E98" s="204" t="s">
        <v>141</v>
      </c>
      <c r="F98" s="204" t="s">
        <v>142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SUM(P99:P113)</f>
        <v>0</v>
      </c>
      <c r="Q98" s="198"/>
      <c r="R98" s="199">
        <f>SUM(R99:R113)</f>
        <v>0</v>
      </c>
      <c r="S98" s="198"/>
      <c r="T98" s="200">
        <f>SUM(T99:T113)</f>
        <v>410.25839999999999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81</v>
      </c>
      <c r="AT98" s="202" t="s">
        <v>72</v>
      </c>
      <c r="AU98" s="202" t="s">
        <v>81</v>
      </c>
      <c r="AY98" s="201" t="s">
        <v>116</v>
      </c>
      <c r="BK98" s="203">
        <f>SUM(BK99:BK113)</f>
        <v>0</v>
      </c>
    </row>
    <row r="99" s="2" customFormat="1" ht="16.5" customHeight="1">
      <c r="A99" s="40"/>
      <c r="B99" s="41"/>
      <c r="C99" s="206" t="s">
        <v>123</v>
      </c>
      <c r="D99" s="206" t="s">
        <v>118</v>
      </c>
      <c r="E99" s="207" t="s">
        <v>143</v>
      </c>
      <c r="F99" s="208" t="s">
        <v>144</v>
      </c>
      <c r="G99" s="209" t="s">
        <v>145</v>
      </c>
      <c r="H99" s="210">
        <v>60.719999999999999</v>
      </c>
      <c r="I99" s="211"/>
      <c r="J99" s="212">
        <f>ROUND(I99*H99,2)</f>
        <v>0</v>
      </c>
      <c r="K99" s="208" t="s">
        <v>122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2</v>
      </c>
      <c r="T99" s="216">
        <f>S99*H99</f>
        <v>121.44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123</v>
      </c>
      <c r="AT99" s="217" t="s">
        <v>118</v>
      </c>
      <c r="AU99" s="217" t="s">
        <v>83</v>
      </c>
      <c r="AY99" s="19" t="s">
        <v>116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123</v>
      </c>
      <c r="BM99" s="217" t="s">
        <v>146</v>
      </c>
    </row>
    <row r="100" s="2" customFormat="1">
      <c r="A100" s="40"/>
      <c r="B100" s="41"/>
      <c r="C100" s="42"/>
      <c r="D100" s="219" t="s">
        <v>125</v>
      </c>
      <c r="E100" s="42"/>
      <c r="F100" s="220" t="s">
        <v>147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125</v>
      </c>
      <c r="AU100" s="19" t="s">
        <v>83</v>
      </c>
    </row>
    <row r="101" s="13" customFormat="1">
      <c r="A101" s="13"/>
      <c r="B101" s="224"/>
      <c r="C101" s="225"/>
      <c r="D101" s="226" t="s">
        <v>127</v>
      </c>
      <c r="E101" s="227" t="s">
        <v>19</v>
      </c>
      <c r="F101" s="228" t="s">
        <v>148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127</v>
      </c>
      <c r="AU101" s="234" t="s">
        <v>83</v>
      </c>
      <c r="AV101" s="13" t="s">
        <v>81</v>
      </c>
      <c r="AW101" s="13" t="s">
        <v>34</v>
      </c>
      <c r="AX101" s="13" t="s">
        <v>73</v>
      </c>
      <c r="AY101" s="234" t="s">
        <v>116</v>
      </c>
    </row>
    <row r="102" s="14" customFormat="1">
      <c r="A102" s="14"/>
      <c r="B102" s="235"/>
      <c r="C102" s="236"/>
      <c r="D102" s="226" t="s">
        <v>127</v>
      </c>
      <c r="E102" s="237" t="s">
        <v>19</v>
      </c>
      <c r="F102" s="238" t="s">
        <v>149</v>
      </c>
      <c r="G102" s="236"/>
      <c r="H102" s="239">
        <v>60.719999999999999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127</v>
      </c>
      <c r="AU102" s="245" t="s">
        <v>83</v>
      </c>
      <c r="AV102" s="14" t="s">
        <v>83</v>
      </c>
      <c r="AW102" s="14" t="s">
        <v>34</v>
      </c>
      <c r="AX102" s="14" t="s">
        <v>81</v>
      </c>
      <c r="AY102" s="245" t="s">
        <v>116</v>
      </c>
    </row>
    <row r="103" s="2" customFormat="1" ht="24.15" customHeight="1">
      <c r="A103" s="40"/>
      <c r="B103" s="41"/>
      <c r="C103" s="206" t="s">
        <v>150</v>
      </c>
      <c r="D103" s="206" t="s">
        <v>118</v>
      </c>
      <c r="E103" s="207" t="s">
        <v>151</v>
      </c>
      <c r="F103" s="208" t="s">
        <v>152</v>
      </c>
      <c r="G103" s="209" t="s">
        <v>153</v>
      </c>
      <c r="H103" s="210">
        <v>3.3599999999999999</v>
      </c>
      <c r="I103" s="211"/>
      <c r="J103" s="212">
        <f>ROUND(I103*H103,2)</f>
        <v>0</v>
      </c>
      <c r="K103" s="208" t="s">
        <v>122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1</v>
      </c>
      <c r="T103" s="216">
        <f>S103*H103</f>
        <v>3.3599999999999999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123</v>
      </c>
      <c r="AT103" s="217" t="s">
        <v>118</v>
      </c>
      <c r="AU103" s="217" t="s">
        <v>83</v>
      </c>
      <c r="AY103" s="19" t="s">
        <v>116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123</v>
      </c>
      <c r="BM103" s="217" t="s">
        <v>154</v>
      </c>
    </row>
    <row r="104" s="2" customFormat="1">
      <c r="A104" s="40"/>
      <c r="B104" s="41"/>
      <c r="C104" s="42"/>
      <c r="D104" s="219" t="s">
        <v>125</v>
      </c>
      <c r="E104" s="42"/>
      <c r="F104" s="220" t="s">
        <v>155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125</v>
      </c>
      <c r="AU104" s="19" t="s">
        <v>83</v>
      </c>
    </row>
    <row r="105" s="13" customFormat="1">
      <c r="A105" s="13"/>
      <c r="B105" s="224"/>
      <c r="C105" s="225"/>
      <c r="D105" s="226" t="s">
        <v>127</v>
      </c>
      <c r="E105" s="227" t="s">
        <v>19</v>
      </c>
      <c r="F105" s="228" t="s">
        <v>156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127</v>
      </c>
      <c r="AU105" s="234" t="s">
        <v>83</v>
      </c>
      <c r="AV105" s="13" t="s">
        <v>81</v>
      </c>
      <c r="AW105" s="13" t="s">
        <v>34</v>
      </c>
      <c r="AX105" s="13" t="s">
        <v>73</v>
      </c>
      <c r="AY105" s="234" t="s">
        <v>116</v>
      </c>
    </row>
    <row r="106" s="14" customFormat="1">
      <c r="A106" s="14"/>
      <c r="B106" s="235"/>
      <c r="C106" s="236"/>
      <c r="D106" s="226" t="s">
        <v>127</v>
      </c>
      <c r="E106" s="237" t="s">
        <v>19</v>
      </c>
      <c r="F106" s="238" t="s">
        <v>157</v>
      </c>
      <c r="G106" s="236"/>
      <c r="H106" s="239">
        <v>3.3599999999999999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127</v>
      </c>
      <c r="AU106" s="245" t="s">
        <v>83</v>
      </c>
      <c r="AV106" s="14" t="s">
        <v>83</v>
      </c>
      <c r="AW106" s="14" t="s">
        <v>34</v>
      </c>
      <c r="AX106" s="14" t="s">
        <v>81</v>
      </c>
      <c r="AY106" s="245" t="s">
        <v>116</v>
      </c>
    </row>
    <row r="107" s="2" customFormat="1" ht="33" customHeight="1">
      <c r="A107" s="40"/>
      <c r="B107" s="41"/>
      <c r="C107" s="206" t="s">
        <v>158</v>
      </c>
      <c r="D107" s="206" t="s">
        <v>118</v>
      </c>
      <c r="E107" s="207" t="s">
        <v>159</v>
      </c>
      <c r="F107" s="208" t="s">
        <v>160</v>
      </c>
      <c r="G107" s="209" t="s">
        <v>121</v>
      </c>
      <c r="H107" s="210">
        <v>388.80000000000001</v>
      </c>
      <c r="I107" s="211"/>
      <c r="J107" s="212">
        <f>ROUND(I107*H107,2)</f>
        <v>0</v>
      </c>
      <c r="K107" s="208" t="s">
        <v>122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0.00010000000000000001</v>
      </c>
      <c r="T107" s="216">
        <f>S107*H107</f>
        <v>0.038880000000000005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123</v>
      </c>
      <c r="AT107" s="217" t="s">
        <v>118</v>
      </c>
      <c r="AU107" s="217" t="s">
        <v>83</v>
      </c>
      <c r="AY107" s="19" t="s">
        <v>116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123</v>
      </c>
      <c r="BM107" s="217" t="s">
        <v>161</v>
      </c>
    </row>
    <row r="108" s="2" customFormat="1">
      <c r="A108" s="40"/>
      <c r="B108" s="41"/>
      <c r="C108" s="42"/>
      <c r="D108" s="219" t="s">
        <v>125</v>
      </c>
      <c r="E108" s="42"/>
      <c r="F108" s="220" t="s">
        <v>162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125</v>
      </c>
      <c r="AU108" s="19" t="s">
        <v>83</v>
      </c>
    </row>
    <row r="109" s="13" customFormat="1">
      <c r="A109" s="13"/>
      <c r="B109" s="224"/>
      <c r="C109" s="225"/>
      <c r="D109" s="226" t="s">
        <v>127</v>
      </c>
      <c r="E109" s="227" t="s">
        <v>19</v>
      </c>
      <c r="F109" s="228" t="s">
        <v>163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127</v>
      </c>
      <c r="AU109" s="234" t="s">
        <v>83</v>
      </c>
      <c r="AV109" s="13" t="s">
        <v>81</v>
      </c>
      <c r="AW109" s="13" t="s">
        <v>34</v>
      </c>
      <c r="AX109" s="13" t="s">
        <v>73</v>
      </c>
      <c r="AY109" s="234" t="s">
        <v>116</v>
      </c>
    </row>
    <row r="110" s="14" customFormat="1">
      <c r="A110" s="14"/>
      <c r="B110" s="235"/>
      <c r="C110" s="236"/>
      <c r="D110" s="226" t="s">
        <v>127</v>
      </c>
      <c r="E110" s="237" t="s">
        <v>19</v>
      </c>
      <c r="F110" s="238" t="s">
        <v>164</v>
      </c>
      <c r="G110" s="236"/>
      <c r="H110" s="239">
        <v>388.80000000000001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127</v>
      </c>
      <c r="AU110" s="245" t="s">
        <v>83</v>
      </c>
      <c r="AV110" s="14" t="s">
        <v>83</v>
      </c>
      <c r="AW110" s="14" t="s">
        <v>34</v>
      </c>
      <c r="AX110" s="14" t="s">
        <v>81</v>
      </c>
      <c r="AY110" s="245" t="s">
        <v>116</v>
      </c>
    </row>
    <row r="111" s="2" customFormat="1" ht="55.5" customHeight="1">
      <c r="A111" s="40"/>
      <c r="B111" s="41"/>
      <c r="C111" s="206" t="s">
        <v>165</v>
      </c>
      <c r="D111" s="206" t="s">
        <v>118</v>
      </c>
      <c r="E111" s="207" t="s">
        <v>166</v>
      </c>
      <c r="F111" s="208" t="s">
        <v>167</v>
      </c>
      <c r="G111" s="209" t="s">
        <v>145</v>
      </c>
      <c r="H111" s="210">
        <v>1585.664</v>
      </c>
      <c r="I111" s="211"/>
      <c r="J111" s="212">
        <f>ROUND(I111*H111,2)</f>
        <v>0</v>
      </c>
      <c r="K111" s="208" t="s">
        <v>122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0.17999999999999999</v>
      </c>
      <c r="T111" s="216">
        <f>S111*H111</f>
        <v>285.41951999999998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123</v>
      </c>
      <c r="AT111" s="217" t="s">
        <v>118</v>
      </c>
      <c r="AU111" s="217" t="s">
        <v>83</v>
      </c>
      <c r="AY111" s="19" t="s">
        <v>116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123</v>
      </c>
      <c r="BM111" s="217" t="s">
        <v>168</v>
      </c>
    </row>
    <row r="112" s="2" customFormat="1">
      <c r="A112" s="40"/>
      <c r="B112" s="41"/>
      <c r="C112" s="42"/>
      <c r="D112" s="219" t="s">
        <v>125</v>
      </c>
      <c r="E112" s="42"/>
      <c r="F112" s="220" t="s">
        <v>169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125</v>
      </c>
      <c r="AU112" s="19" t="s">
        <v>83</v>
      </c>
    </row>
    <row r="113" s="14" customFormat="1">
      <c r="A113" s="14"/>
      <c r="B113" s="235"/>
      <c r="C113" s="236"/>
      <c r="D113" s="226" t="s">
        <v>127</v>
      </c>
      <c r="E113" s="237" t="s">
        <v>19</v>
      </c>
      <c r="F113" s="238" t="s">
        <v>170</v>
      </c>
      <c r="G113" s="236"/>
      <c r="H113" s="239">
        <v>1585.664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127</v>
      </c>
      <c r="AU113" s="245" t="s">
        <v>83</v>
      </c>
      <c r="AV113" s="14" t="s">
        <v>83</v>
      </c>
      <c r="AW113" s="14" t="s">
        <v>34</v>
      </c>
      <c r="AX113" s="14" t="s">
        <v>81</v>
      </c>
      <c r="AY113" s="245" t="s">
        <v>116</v>
      </c>
    </row>
    <row r="114" s="12" customFormat="1" ht="22.8" customHeight="1">
      <c r="A114" s="12"/>
      <c r="B114" s="190"/>
      <c r="C114" s="191"/>
      <c r="D114" s="192" t="s">
        <v>72</v>
      </c>
      <c r="E114" s="204" t="s">
        <v>171</v>
      </c>
      <c r="F114" s="204" t="s">
        <v>172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SUM(P115:P122)</f>
        <v>0</v>
      </c>
      <c r="Q114" s="198"/>
      <c r="R114" s="199">
        <f>SUM(R115:R122)</f>
        <v>0</v>
      </c>
      <c r="S114" s="198"/>
      <c r="T114" s="200">
        <f>SUM(T115:T122)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81</v>
      </c>
      <c r="AT114" s="202" t="s">
        <v>72</v>
      </c>
      <c r="AU114" s="202" t="s">
        <v>81</v>
      </c>
      <c r="AY114" s="201" t="s">
        <v>116</v>
      </c>
      <c r="BK114" s="203">
        <f>SUM(BK115:BK122)</f>
        <v>0</v>
      </c>
    </row>
    <row r="115" s="2" customFormat="1" ht="49.05" customHeight="1">
      <c r="A115" s="40"/>
      <c r="B115" s="41"/>
      <c r="C115" s="206" t="s">
        <v>173</v>
      </c>
      <c r="D115" s="206" t="s">
        <v>118</v>
      </c>
      <c r="E115" s="207" t="s">
        <v>174</v>
      </c>
      <c r="F115" s="208" t="s">
        <v>175</v>
      </c>
      <c r="G115" s="209" t="s">
        <v>153</v>
      </c>
      <c r="H115" s="210">
        <v>612.81799999999998</v>
      </c>
      <c r="I115" s="211"/>
      <c r="J115" s="212">
        <f>ROUND(I115*H115,2)</f>
        <v>0</v>
      </c>
      <c r="K115" s="208" t="s">
        <v>122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123</v>
      </c>
      <c r="AT115" s="217" t="s">
        <v>118</v>
      </c>
      <c r="AU115" s="217" t="s">
        <v>83</v>
      </c>
      <c r="AY115" s="19" t="s">
        <v>116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123</v>
      </c>
      <c r="BM115" s="217" t="s">
        <v>176</v>
      </c>
    </row>
    <row r="116" s="2" customFormat="1">
      <c r="A116" s="40"/>
      <c r="B116" s="41"/>
      <c r="C116" s="42"/>
      <c r="D116" s="219" t="s">
        <v>125</v>
      </c>
      <c r="E116" s="42"/>
      <c r="F116" s="220" t="s">
        <v>177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125</v>
      </c>
      <c r="AU116" s="19" t="s">
        <v>83</v>
      </c>
    </row>
    <row r="117" s="2" customFormat="1" ht="37.8" customHeight="1">
      <c r="A117" s="40"/>
      <c r="B117" s="41"/>
      <c r="C117" s="206" t="s">
        <v>141</v>
      </c>
      <c r="D117" s="206" t="s">
        <v>118</v>
      </c>
      <c r="E117" s="207" t="s">
        <v>178</v>
      </c>
      <c r="F117" s="208" t="s">
        <v>179</v>
      </c>
      <c r="G117" s="209" t="s">
        <v>153</v>
      </c>
      <c r="H117" s="210">
        <v>612.81799999999998</v>
      </c>
      <c r="I117" s="211"/>
      <c r="J117" s="212">
        <f>ROUND(I117*H117,2)</f>
        <v>0</v>
      </c>
      <c r="K117" s="208" t="s">
        <v>122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123</v>
      </c>
      <c r="AT117" s="217" t="s">
        <v>118</v>
      </c>
      <c r="AU117" s="217" t="s">
        <v>83</v>
      </c>
      <c r="AY117" s="19" t="s">
        <v>116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123</v>
      </c>
      <c r="BM117" s="217" t="s">
        <v>180</v>
      </c>
    </row>
    <row r="118" s="2" customFormat="1">
      <c r="A118" s="40"/>
      <c r="B118" s="41"/>
      <c r="C118" s="42"/>
      <c r="D118" s="219" t="s">
        <v>125</v>
      </c>
      <c r="E118" s="42"/>
      <c r="F118" s="220" t="s">
        <v>181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125</v>
      </c>
      <c r="AU118" s="19" t="s">
        <v>83</v>
      </c>
    </row>
    <row r="119" s="2" customFormat="1" ht="49.05" customHeight="1">
      <c r="A119" s="40"/>
      <c r="B119" s="41"/>
      <c r="C119" s="206" t="s">
        <v>182</v>
      </c>
      <c r="D119" s="206" t="s">
        <v>118</v>
      </c>
      <c r="E119" s="207" t="s">
        <v>183</v>
      </c>
      <c r="F119" s="208" t="s">
        <v>184</v>
      </c>
      <c r="G119" s="209" t="s">
        <v>153</v>
      </c>
      <c r="H119" s="210">
        <v>8579.4519999999993</v>
      </c>
      <c r="I119" s="211"/>
      <c r="J119" s="212">
        <f>ROUND(I119*H119,2)</f>
        <v>0</v>
      </c>
      <c r="K119" s="208" t="s">
        <v>122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123</v>
      </c>
      <c r="AT119" s="217" t="s">
        <v>118</v>
      </c>
      <c r="AU119" s="217" t="s">
        <v>83</v>
      </c>
      <c r="AY119" s="19" t="s">
        <v>116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123</v>
      </c>
      <c r="BM119" s="217" t="s">
        <v>185</v>
      </c>
    </row>
    <row r="120" s="2" customFormat="1">
      <c r="A120" s="40"/>
      <c r="B120" s="41"/>
      <c r="C120" s="42"/>
      <c r="D120" s="219" t="s">
        <v>125</v>
      </c>
      <c r="E120" s="42"/>
      <c r="F120" s="220" t="s">
        <v>186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125</v>
      </c>
      <c r="AU120" s="19" t="s">
        <v>83</v>
      </c>
    </row>
    <row r="121" s="13" customFormat="1">
      <c r="A121" s="13"/>
      <c r="B121" s="224"/>
      <c r="C121" s="225"/>
      <c r="D121" s="226" t="s">
        <v>127</v>
      </c>
      <c r="E121" s="227" t="s">
        <v>19</v>
      </c>
      <c r="F121" s="228" t="s">
        <v>187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127</v>
      </c>
      <c r="AU121" s="234" t="s">
        <v>83</v>
      </c>
      <c r="AV121" s="13" t="s">
        <v>81</v>
      </c>
      <c r="AW121" s="13" t="s">
        <v>34</v>
      </c>
      <c r="AX121" s="13" t="s">
        <v>73</v>
      </c>
      <c r="AY121" s="234" t="s">
        <v>116</v>
      </c>
    </row>
    <row r="122" s="14" customFormat="1">
      <c r="A122" s="14"/>
      <c r="B122" s="235"/>
      <c r="C122" s="236"/>
      <c r="D122" s="226" t="s">
        <v>127</v>
      </c>
      <c r="E122" s="237" t="s">
        <v>19</v>
      </c>
      <c r="F122" s="238" t="s">
        <v>188</v>
      </c>
      <c r="G122" s="236"/>
      <c r="H122" s="239">
        <v>8579.4519999999993</v>
      </c>
      <c r="I122" s="240"/>
      <c r="J122" s="236"/>
      <c r="K122" s="236"/>
      <c r="L122" s="241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127</v>
      </c>
      <c r="AU122" s="245" t="s">
        <v>83</v>
      </c>
      <c r="AV122" s="14" t="s">
        <v>83</v>
      </c>
      <c r="AW122" s="14" t="s">
        <v>34</v>
      </c>
      <c r="AX122" s="14" t="s">
        <v>81</v>
      </c>
      <c r="AY122" s="245" t="s">
        <v>116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w/qQu4q3wops+0Zr0yeHOklyrJfX4pnqraJfLaAZ7FfWaemfvAoFAVP95GwZ3cDT90Q0Ddu7CDZMopPjDr537Q==" hashValue="4oXnPAoDpJXw/hn4ailH0KXuMLZecT2vubWX9EQkv3YB1INOMemWPOEyPfeIsxr/1nOzG1afrhd9WRqsHNNBxw==" algorithmName="SHA-512" password="CC35"/>
  <autoFilter ref="C82:K12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2/113107223"/>
    <hyperlink ref="F91" r:id="rId2" display="https://podminky.urs.cz/item/CS_URS_2025_02/113107236"/>
    <hyperlink ref="F95" r:id="rId3" display="https://podminky.urs.cz/item/CS_URS_2025_02/113151111"/>
    <hyperlink ref="F100" r:id="rId4" display="https://podminky.urs.cz/item/CS_URS_2025_02/961044111"/>
    <hyperlink ref="F104" r:id="rId5" display="https://podminky.urs.cz/item/CS_URS_2025_02/966071131"/>
    <hyperlink ref="F108" r:id="rId6" display="https://podminky.urs.cz/item/CS_URS_2025_02/966073142"/>
    <hyperlink ref="F112" r:id="rId7" display="https://podminky.urs.cz/item/CS_URS_2025_02/981131711"/>
    <hyperlink ref="F116" r:id="rId8" display="https://podminky.urs.cz/item/CS_URS_2025_02/997013871"/>
    <hyperlink ref="F118" r:id="rId9" display="https://podminky.urs.cz/item/CS_URS_2025_02/997221571"/>
    <hyperlink ref="F120" r:id="rId10" display="https://podminky.urs.cz/item/CS_URS_2025_02/99722157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na posypový materiál cestmistrovství Běstovice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36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ROUND(J108,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ROUND((SUM(BE108:BE468)),  2)</f>
        <v>0</v>
      </c>
      <c r="G33" s="40"/>
      <c r="H33" s="40"/>
      <c r="I33" s="150">
        <v>0.20999999999999999</v>
      </c>
      <c r="J33" s="149">
        <f>ROUND(((SUM(BE108:BE468))*I33),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ROUND((SUM(BF108:BF468)),  2)</f>
        <v>0</v>
      </c>
      <c r="G34" s="40"/>
      <c r="H34" s="40"/>
      <c r="I34" s="150">
        <v>0.12</v>
      </c>
      <c r="J34" s="149">
        <f>ROUND(((SUM(BF108:BF468))*I34),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ROUND((SUM(BG108:BG468)),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ROUND((SUM(BH108:BH468)),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ROUND((SUM(BI108:BI468)),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na posypový materiál cestmistrovství Běstovice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výstavba nové haly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parc. st. 205/1 a související v k. ú. Běstovice</v>
      </c>
      <c r="G52" s="42"/>
      <c r="H52" s="42"/>
      <c r="I52" s="34" t="s">
        <v>23</v>
      </c>
      <c r="J52" s="74" t="str">
        <f>IF(J12="","",J12)</f>
        <v>1. 9. 2025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Komplex CR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J108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J109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J110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190</v>
      </c>
      <c r="E62" s="176"/>
      <c r="F62" s="176"/>
      <c r="G62" s="176"/>
      <c r="H62" s="176"/>
      <c r="I62" s="176"/>
      <c r="J62" s="177">
        <f>J165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191</v>
      </c>
      <c r="E63" s="176"/>
      <c r="F63" s="176"/>
      <c r="G63" s="176"/>
      <c r="H63" s="176"/>
      <c r="I63" s="176"/>
      <c r="J63" s="177">
        <f>J192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192</v>
      </c>
      <c r="E64" s="176"/>
      <c r="F64" s="176"/>
      <c r="G64" s="176"/>
      <c r="H64" s="176"/>
      <c r="I64" s="176"/>
      <c r="J64" s="177">
        <f>J195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193</v>
      </c>
      <c r="E65" s="176"/>
      <c r="F65" s="176"/>
      <c r="G65" s="176"/>
      <c r="H65" s="176"/>
      <c r="I65" s="176"/>
      <c r="J65" s="177">
        <f>J203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194</v>
      </c>
      <c r="E66" s="176"/>
      <c r="F66" s="176"/>
      <c r="G66" s="176"/>
      <c r="H66" s="176"/>
      <c r="I66" s="176"/>
      <c r="J66" s="177">
        <f>J240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99</v>
      </c>
      <c r="E67" s="176"/>
      <c r="F67" s="176"/>
      <c r="G67" s="176"/>
      <c r="H67" s="176"/>
      <c r="I67" s="176"/>
      <c r="J67" s="177">
        <f>J267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100</v>
      </c>
      <c r="E68" s="176"/>
      <c r="F68" s="176"/>
      <c r="G68" s="176"/>
      <c r="H68" s="176"/>
      <c r="I68" s="176"/>
      <c r="J68" s="177">
        <f>J281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195</v>
      </c>
      <c r="E69" s="176"/>
      <c r="F69" s="176"/>
      <c r="G69" s="176"/>
      <c r="H69" s="176"/>
      <c r="I69" s="176"/>
      <c r="J69" s="177">
        <f>J293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196</v>
      </c>
      <c r="E70" s="170"/>
      <c r="F70" s="170"/>
      <c r="G70" s="170"/>
      <c r="H70" s="170"/>
      <c r="I70" s="170"/>
      <c r="J70" s="171">
        <f>J296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197</v>
      </c>
      <c r="E71" s="176"/>
      <c r="F71" s="176"/>
      <c r="G71" s="176"/>
      <c r="H71" s="176"/>
      <c r="I71" s="176"/>
      <c r="J71" s="177">
        <f>J297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198</v>
      </c>
      <c r="E72" s="176"/>
      <c r="F72" s="176"/>
      <c r="G72" s="176"/>
      <c r="H72" s="176"/>
      <c r="I72" s="176"/>
      <c r="J72" s="177">
        <f>J304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199</v>
      </c>
      <c r="E73" s="176"/>
      <c r="F73" s="176"/>
      <c r="G73" s="176"/>
      <c r="H73" s="176"/>
      <c r="I73" s="176"/>
      <c r="J73" s="177">
        <f>J309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200</v>
      </c>
      <c r="E74" s="176"/>
      <c r="F74" s="176"/>
      <c r="G74" s="176"/>
      <c r="H74" s="176"/>
      <c r="I74" s="176"/>
      <c r="J74" s="177">
        <f>J349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201</v>
      </c>
      <c r="E75" s="176"/>
      <c r="F75" s="176"/>
      <c r="G75" s="176"/>
      <c r="H75" s="176"/>
      <c r="I75" s="176"/>
      <c r="J75" s="177">
        <f>J360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202</v>
      </c>
      <c r="E76" s="176"/>
      <c r="F76" s="176"/>
      <c r="G76" s="176"/>
      <c r="H76" s="176"/>
      <c r="I76" s="176"/>
      <c r="J76" s="177">
        <f>J370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203</v>
      </c>
      <c r="E77" s="176"/>
      <c r="F77" s="176"/>
      <c r="G77" s="176"/>
      <c r="H77" s="176"/>
      <c r="I77" s="176"/>
      <c r="J77" s="177">
        <f>J394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204</v>
      </c>
      <c r="E78" s="176"/>
      <c r="F78" s="176"/>
      <c r="G78" s="176"/>
      <c r="H78" s="176"/>
      <c r="I78" s="176"/>
      <c r="J78" s="177">
        <f>J402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205</v>
      </c>
      <c r="E79" s="176"/>
      <c r="F79" s="176"/>
      <c r="G79" s="176"/>
      <c r="H79" s="176"/>
      <c r="I79" s="176"/>
      <c r="J79" s="177">
        <f>J410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206</v>
      </c>
      <c r="E80" s="176"/>
      <c r="F80" s="176"/>
      <c r="G80" s="176"/>
      <c r="H80" s="176"/>
      <c r="I80" s="176"/>
      <c r="J80" s="177">
        <f>J418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7"/>
      <c r="C81" s="168"/>
      <c r="D81" s="169" t="s">
        <v>207</v>
      </c>
      <c r="E81" s="170"/>
      <c r="F81" s="170"/>
      <c r="G81" s="170"/>
      <c r="H81" s="170"/>
      <c r="I81" s="170"/>
      <c r="J81" s="171">
        <f>J424</f>
        <v>0</v>
      </c>
      <c r="K81" s="168"/>
      <c r="L81" s="17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73"/>
      <c r="C82" s="174"/>
      <c r="D82" s="175" t="s">
        <v>208</v>
      </c>
      <c r="E82" s="176"/>
      <c r="F82" s="176"/>
      <c r="G82" s="176"/>
      <c r="H82" s="176"/>
      <c r="I82" s="176"/>
      <c r="J82" s="177">
        <f>J425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209</v>
      </c>
      <c r="E83" s="176"/>
      <c r="F83" s="176"/>
      <c r="G83" s="176"/>
      <c r="H83" s="176"/>
      <c r="I83" s="176"/>
      <c r="J83" s="177">
        <f>J437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67"/>
      <c r="C84" s="168"/>
      <c r="D84" s="169" t="s">
        <v>210</v>
      </c>
      <c r="E84" s="170"/>
      <c r="F84" s="170"/>
      <c r="G84" s="170"/>
      <c r="H84" s="170"/>
      <c r="I84" s="170"/>
      <c r="J84" s="171">
        <f>J447</f>
        <v>0</v>
      </c>
      <c r="K84" s="168"/>
      <c r="L84" s="172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73"/>
      <c r="C85" s="174"/>
      <c r="D85" s="175" t="s">
        <v>211</v>
      </c>
      <c r="E85" s="176"/>
      <c r="F85" s="176"/>
      <c r="G85" s="176"/>
      <c r="H85" s="176"/>
      <c r="I85" s="176"/>
      <c r="J85" s="177">
        <f>J448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67"/>
      <c r="C86" s="168"/>
      <c r="D86" s="169" t="s">
        <v>212</v>
      </c>
      <c r="E86" s="170"/>
      <c r="F86" s="170"/>
      <c r="G86" s="170"/>
      <c r="H86" s="170"/>
      <c r="I86" s="170"/>
      <c r="J86" s="171">
        <f>J453</f>
        <v>0</v>
      </c>
      <c r="K86" s="168"/>
      <c r="L86" s="172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9" customFormat="1" ht="24.96" customHeight="1">
      <c r="A87" s="9"/>
      <c r="B87" s="167"/>
      <c r="C87" s="168"/>
      <c r="D87" s="169" t="s">
        <v>213</v>
      </c>
      <c r="E87" s="170"/>
      <c r="F87" s="170"/>
      <c r="G87" s="170"/>
      <c r="H87" s="170"/>
      <c r="I87" s="170"/>
      <c r="J87" s="171">
        <f>J463</f>
        <v>0</v>
      </c>
      <c r="K87" s="168"/>
      <c r="L87" s="172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="9" customFormat="1" ht="24.96" customHeight="1">
      <c r="A88" s="9"/>
      <c r="B88" s="167"/>
      <c r="C88" s="168"/>
      <c r="D88" s="169" t="s">
        <v>214</v>
      </c>
      <c r="E88" s="170"/>
      <c r="F88" s="170"/>
      <c r="G88" s="170"/>
      <c r="H88" s="170"/>
      <c r="I88" s="170"/>
      <c r="J88" s="171">
        <f>J466</f>
        <v>0</v>
      </c>
      <c r="K88" s="168"/>
      <c r="L88" s="172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2" customFormat="1" ht="21.84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4" s="2" customFormat="1" ht="6.96" customHeight="1">
      <c r="A94" s="40"/>
      <c r="B94" s="63"/>
      <c r="C94" s="64"/>
      <c r="D94" s="64"/>
      <c r="E94" s="64"/>
      <c r="F94" s="64"/>
      <c r="G94" s="64"/>
      <c r="H94" s="64"/>
      <c r="I94" s="64"/>
      <c r="J94" s="64"/>
      <c r="K94" s="64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4.96" customHeight="1">
      <c r="A95" s="40"/>
      <c r="B95" s="41"/>
      <c r="C95" s="25" t="s">
        <v>101</v>
      </c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4" t="s">
        <v>16</v>
      </c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6.5" customHeight="1">
      <c r="A98" s="40"/>
      <c r="B98" s="41"/>
      <c r="C98" s="42"/>
      <c r="D98" s="42"/>
      <c r="E98" s="162" t="str">
        <f>E7</f>
        <v>Hala na posypový materiál cestmistrovství Běstovice</v>
      </c>
      <c r="F98" s="34"/>
      <c r="G98" s="34"/>
      <c r="H98" s="34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91</v>
      </c>
      <c r="D99" s="42"/>
      <c r="E99" s="42"/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6.5" customHeight="1">
      <c r="A100" s="40"/>
      <c r="B100" s="41"/>
      <c r="C100" s="42"/>
      <c r="D100" s="42"/>
      <c r="E100" s="71" t="str">
        <f>E9</f>
        <v>02 - výstavba nové haly</v>
      </c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4" t="s">
        <v>21</v>
      </c>
      <c r="D102" s="42"/>
      <c r="E102" s="42"/>
      <c r="F102" s="29" t="str">
        <f>F12</f>
        <v>parc. st. 205/1 a související v k. ú. Běstovice</v>
      </c>
      <c r="G102" s="42"/>
      <c r="H102" s="42"/>
      <c r="I102" s="34" t="s">
        <v>23</v>
      </c>
      <c r="J102" s="74" t="str">
        <f>IF(J12="","",J12)</f>
        <v>1. 9. 2025</v>
      </c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5.15" customHeight="1">
      <c r="A104" s="40"/>
      <c r="B104" s="41"/>
      <c r="C104" s="34" t="s">
        <v>25</v>
      </c>
      <c r="D104" s="42"/>
      <c r="E104" s="42"/>
      <c r="F104" s="29" t="str">
        <f>E15</f>
        <v xml:space="preserve"> </v>
      </c>
      <c r="G104" s="42"/>
      <c r="H104" s="42"/>
      <c r="I104" s="34" t="s">
        <v>31</v>
      </c>
      <c r="J104" s="38" t="str">
        <f>E21</f>
        <v>Komplex CR s.r.o.</v>
      </c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5.15" customHeight="1">
      <c r="A105" s="40"/>
      <c r="B105" s="41"/>
      <c r="C105" s="34" t="s">
        <v>29</v>
      </c>
      <c r="D105" s="42"/>
      <c r="E105" s="42"/>
      <c r="F105" s="29" t="str">
        <f>IF(E18="","",E18)</f>
        <v>Vyplň údaj</v>
      </c>
      <c r="G105" s="42"/>
      <c r="H105" s="42"/>
      <c r="I105" s="34" t="s">
        <v>35</v>
      </c>
      <c r="J105" s="38" t="str">
        <f>E24</f>
        <v xml:space="preserve"> </v>
      </c>
      <c r="K105" s="42"/>
      <c r="L105" s="13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0.32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3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11" customFormat="1" ht="29.28" customHeight="1">
      <c r="A107" s="179"/>
      <c r="B107" s="180"/>
      <c r="C107" s="181" t="s">
        <v>102</v>
      </c>
      <c r="D107" s="182" t="s">
        <v>58</v>
      </c>
      <c r="E107" s="182" t="s">
        <v>54</v>
      </c>
      <c r="F107" s="182" t="s">
        <v>55</v>
      </c>
      <c r="G107" s="182" t="s">
        <v>103</v>
      </c>
      <c r="H107" s="182" t="s">
        <v>104</v>
      </c>
      <c r="I107" s="182" t="s">
        <v>105</v>
      </c>
      <c r="J107" s="182" t="s">
        <v>95</v>
      </c>
      <c r="K107" s="183" t="s">
        <v>106</v>
      </c>
      <c r="L107" s="184"/>
      <c r="M107" s="94" t="s">
        <v>19</v>
      </c>
      <c r="N107" s="95" t="s">
        <v>43</v>
      </c>
      <c r="O107" s="95" t="s">
        <v>107</v>
      </c>
      <c r="P107" s="95" t="s">
        <v>108</v>
      </c>
      <c r="Q107" s="95" t="s">
        <v>109</v>
      </c>
      <c r="R107" s="95" t="s">
        <v>110</v>
      </c>
      <c r="S107" s="95" t="s">
        <v>111</v>
      </c>
      <c r="T107" s="96" t="s">
        <v>112</v>
      </c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</row>
    <row r="108" s="2" customFormat="1" ht="22.8" customHeight="1">
      <c r="A108" s="40"/>
      <c r="B108" s="41"/>
      <c r="C108" s="101" t="s">
        <v>113</v>
      </c>
      <c r="D108" s="42"/>
      <c r="E108" s="42"/>
      <c r="F108" s="42"/>
      <c r="G108" s="42"/>
      <c r="H108" s="42"/>
      <c r="I108" s="42"/>
      <c r="J108" s="185">
        <f>BK108</f>
        <v>0</v>
      </c>
      <c r="K108" s="42"/>
      <c r="L108" s="46"/>
      <c r="M108" s="97"/>
      <c r="N108" s="186"/>
      <c r="O108" s="98"/>
      <c r="P108" s="187">
        <f>P109+P296+P424+P447+P453+P463+P466</f>
        <v>0</v>
      </c>
      <c r="Q108" s="98"/>
      <c r="R108" s="187">
        <f>R109+R296+R424+R447+R453+R463+R466</f>
        <v>1310.6930370348209</v>
      </c>
      <c r="S108" s="98"/>
      <c r="T108" s="188">
        <f>T109+T296+T424+T447+T453+T463+T466</f>
        <v>28.0608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72</v>
      </c>
      <c r="AU108" s="19" t="s">
        <v>96</v>
      </c>
      <c r="BK108" s="189">
        <f>BK109+BK296+BK424+BK447+BK453+BK463+BK466</f>
        <v>0</v>
      </c>
    </row>
    <row r="109" s="12" customFormat="1" ht="25.92" customHeight="1">
      <c r="A109" s="12"/>
      <c r="B109" s="190"/>
      <c r="C109" s="191"/>
      <c r="D109" s="192" t="s">
        <v>72</v>
      </c>
      <c r="E109" s="193" t="s">
        <v>114</v>
      </c>
      <c r="F109" s="193" t="s">
        <v>115</v>
      </c>
      <c r="G109" s="191"/>
      <c r="H109" s="191"/>
      <c r="I109" s="194"/>
      <c r="J109" s="195">
        <f>BK109</f>
        <v>0</v>
      </c>
      <c r="K109" s="191"/>
      <c r="L109" s="196"/>
      <c r="M109" s="197"/>
      <c r="N109" s="198"/>
      <c r="O109" s="198"/>
      <c r="P109" s="199">
        <f>P110+P165+P192+P195+P203+P240+P267+P281+P293</f>
        <v>0</v>
      </c>
      <c r="Q109" s="198"/>
      <c r="R109" s="199">
        <f>R110+R165+R192+R195+R203+R240+R267+R281+R293</f>
        <v>1299.0575801674208</v>
      </c>
      <c r="S109" s="198"/>
      <c r="T109" s="200">
        <f>T110+T165+T192+T195+T203+T240+T267+T281+T293</f>
        <v>28.0608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81</v>
      </c>
      <c r="AT109" s="202" t="s">
        <v>72</v>
      </c>
      <c r="AU109" s="202" t="s">
        <v>73</v>
      </c>
      <c r="AY109" s="201" t="s">
        <v>116</v>
      </c>
      <c r="BK109" s="203">
        <f>BK110+BK165+BK192+BK195+BK203+BK240+BK267+BK281+BK293</f>
        <v>0</v>
      </c>
    </row>
    <row r="110" s="12" customFormat="1" ht="22.8" customHeight="1">
      <c r="A110" s="12"/>
      <c r="B110" s="190"/>
      <c r="C110" s="191"/>
      <c r="D110" s="192" t="s">
        <v>72</v>
      </c>
      <c r="E110" s="204" t="s">
        <v>81</v>
      </c>
      <c r="F110" s="204" t="s">
        <v>117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SUM(P111:P164)</f>
        <v>0</v>
      </c>
      <c r="Q110" s="198"/>
      <c r="R110" s="199">
        <f>SUM(R111:R164)</f>
        <v>149.23218450000002</v>
      </c>
      <c r="S110" s="198"/>
      <c r="T110" s="200">
        <f>SUM(T111:T164)</f>
        <v>28.0608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81</v>
      </c>
      <c r="AT110" s="202" t="s">
        <v>72</v>
      </c>
      <c r="AU110" s="202" t="s">
        <v>81</v>
      </c>
      <c r="AY110" s="201" t="s">
        <v>116</v>
      </c>
      <c r="BK110" s="203">
        <f>SUM(BK111:BK164)</f>
        <v>0</v>
      </c>
    </row>
    <row r="111" s="2" customFormat="1" ht="55.5" customHeight="1">
      <c r="A111" s="40"/>
      <c r="B111" s="41"/>
      <c r="C111" s="206" t="s">
        <v>81</v>
      </c>
      <c r="D111" s="206" t="s">
        <v>118</v>
      </c>
      <c r="E111" s="207" t="s">
        <v>215</v>
      </c>
      <c r="F111" s="208" t="s">
        <v>216</v>
      </c>
      <c r="G111" s="209" t="s">
        <v>121</v>
      </c>
      <c r="H111" s="210">
        <v>88.799999999999997</v>
      </c>
      <c r="I111" s="211"/>
      <c r="J111" s="212">
        <f>ROUND(I111*H111,2)</f>
        <v>0</v>
      </c>
      <c r="K111" s="208" t="s">
        <v>122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0.316</v>
      </c>
      <c r="T111" s="216">
        <f>S111*H111</f>
        <v>28.0608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123</v>
      </c>
      <c r="AT111" s="217" t="s">
        <v>118</v>
      </c>
      <c r="AU111" s="217" t="s">
        <v>83</v>
      </c>
      <c r="AY111" s="19" t="s">
        <v>116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123</v>
      </c>
      <c r="BM111" s="217" t="s">
        <v>217</v>
      </c>
    </row>
    <row r="112" s="2" customFormat="1">
      <c r="A112" s="40"/>
      <c r="B112" s="41"/>
      <c r="C112" s="42"/>
      <c r="D112" s="219" t="s">
        <v>125</v>
      </c>
      <c r="E112" s="42"/>
      <c r="F112" s="220" t="s">
        <v>218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125</v>
      </c>
      <c r="AU112" s="19" t="s">
        <v>83</v>
      </c>
    </row>
    <row r="113" s="13" customFormat="1">
      <c r="A113" s="13"/>
      <c r="B113" s="224"/>
      <c r="C113" s="225"/>
      <c r="D113" s="226" t="s">
        <v>127</v>
      </c>
      <c r="E113" s="227" t="s">
        <v>19</v>
      </c>
      <c r="F113" s="228" t="s">
        <v>219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127</v>
      </c>
      <c r="AU113" s="234" t="s">
        <v>83</v>
      </c>
      <c r="AV113" s="13" t="s">
        <v>81</v>
      </c>
      <c r="AW113" s="13" t="s">
        <v>34</v>
      </c>
      <c r="AX113" s="13" t="s">
        <v>73</v>
      </c>
      <c r="AY113" s="234" t="s">
        <v>116</v>
      </c>
    </row>
    <row r="114" s="14" customFormat="1">
      <c r="A114" s="14"/>
      <c r="B114" s="235"/>
      <c r="C114" s="236"/>
      <c r="D114" s="226" t="s">
        <v>127</v>
      </c>
      <c r="E114" s="237" t="s">
        <v>19</v>
      </c>
      <c r="F114" s="238" t="s">
        <v>220</v>
      </c>
      <c r="G114" s="236"/>
      <c r="H114" s="239">
        <v>79.799999999999997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127</v>
      </c>
      <c r="AU114" s="245" t="s">
        <v>83</v>
      </c>
      <c r="AV114" s="14" t="s">
        <v>83</v>
      </c>
      <c r="AW114" s="14" t="s">
        <v>34</v>
      </c>
      <c r="AX114" s="14" t="s">
        <v>73</v>
      </c>
      <c r="AY114" s="245" t="s">
        <v>116</v>
      </c>
    </row>
    <row r="115" s="13" customFormat="1">
      <c r="A115" s="13"/>
      <c r="B115" s="224"/>
      <c r="C115" s="225"/>
      <c r="D115" s="226" t="s">
        <v>127</v>
      </c>
      <c r="E115" s="227" t="s">
        <v>19</v>
      </c>
      <c r="F115" s="228" t="s">
        <v>221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127</v>
      </c>
      <c r="AU115" s="234" t="s">
        <v>83</v>
      </c>
      <c r="AV115" s="13" t="s">
        <v>81</v>
      </c>
      <c r="AW115" s="13" t="s">
        <v>34</v>
      </c>
      <c r="AX115" s="13" t="s">
        <v>73</v>
      </c>
      <c r="AY115" s="234" t="s">
        <v>116</v>
      </c>
    </row>
    <row r="116" s="14" customFormat="1">
      <c r="A116" s="14"/>
      <c r="B116" s="235"/>
      <c r="C116" s="236"/>
      <c r="D116" s="226" t="s">
        <v>127</v>
      </c>
      <c r="E116" s="237" t="s">
        <v>19</v>
      </c>
      <c r="F116" s="238" t="s">
        <v>222</v>
      </c>
      <c r="G116" s="236"/>
      <c r="H116" s="239">
        <v>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127</v>
      </c>
      <c r="AU116" s="245" t="s">
        <v>83</v>
      </c>
      <c r="AV116" s="14" t="s">
        <v>83</v>
      </c>
      <c r="AW116" s="14" t="s">
        <v>34</v>
      </c>
      <c r="AX116" s="14" t="s">
        <v>73</v>
      </c>
      <c r="AY116" s="245" t="s">
        <v>116</v>
      </c>
    </row>
    <row r="117" s="15" customFormat="1">
      <c r="A117" s="15"/>
      <c r="B117" s="249"/>
      <c r="C117" s="250"/>
      <c r="D117" s="226" t="s">
        <v>127</v>
      </c>
      <c r="E117" s="251" t="s">
        <v>19</v>
      </c>
      <c r="F117" s="252" t="s">
        <v>223</v>
      </c>
      <c r="G117" s="250"/>
      <c r="H117" s="253">
        <v>88.799999999999997</v>
      </c>
      <c r="I117" s="254"/>
      <c r="J117" s="250"/>
      <c r="K117" s="250"/>
      <c r="L117" s="255"/>
      <c r="M117" s="256"/>
      <c r="N117" s="257"/>
      <c r="O117" s="257"/>
      <c r="P117" s="257"/>
      <c r="Q117" s="257"/>
      <c r="R117" s="257"/>
      <c r="S117" s="257"/>
      <c r="T117" s="258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9" t="s">
        <v>127</v>
      </c>
      <c r="AU117" s="259" t="s">
        <v>83</v>
      </c>
      <c r="AV117" s="15" t="s">
        <v>123</v>
      </c>
      <c r="AW117" s="15" t="s">
        <v>34</v>
      </c>
      <c r="AX117" s="15" t="s">
        <v>81</v>
      </c>
      <c r="AY117" s="259" t="s">
        <v>116</v>
      </c>
    </row>
    <row r="118" s="2" customFormat="1" ht="49.05" customHeight="1">
      <c r="A118" s="40"/>
      <c r="B118" s="41"/>
      <c r="C118" s="206" t="s">
        <v>83</v>
      </c>
      <c r="D118" s="206" t="s">
        <v>118</v>
      </c>
      <c r="E118" s="207" t="s">
        <v>224</v>
      </c>
      <c r="F118" s="208" t="s">
        <v>225</v>
      </c>
      <c r="G118" s="209" t="s">
        <v>145</v>
      </c>
      <c r="H118" s="210">
        <v>280.01999999999998</v>
      </c>
      <c r="I118" s="211"/>
      <c r="J118" s="212">
        <f>ROUND(I118*H118,2)</f>
        <v>0</v>
      </c>
      <c r="K118" s="208" t="s">
        <v>122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123</v>
      </c>
      <c r="AT118" s="217" t="s">
        <v>118</v>
      </c>
      <c r="AU118" s="217" t="s">
        <v>83</v>
      </c>
      <c r="AY118" s="19" t="s">
        <v>116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123</v>
      </c>
      <c r="BM118" s="217" t="s">
        <v>226</v>
      </c>
    </row>
    <row r="119" s="2" customFormat="1">
      <c r="A119" s="40"/>
      <c r="B119" s="41"/>
      <c r="C119" s="42"/>
      <c r="D119" s="219" t="s">
        <v>125</v>
      </c>
      <c r="E119" s="42"/>
      <c r="F119" s="220" t="s">
        <v>227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125</v>
      </c>
      <c r="AU119" s="19" t="s">
        <v>83</v>
      </c>
    </row>
    <row r="120" s="13" customFormat="1">
      <c r="A120" s="13"/>
      <c r="B120" s="224"/>
      <c r="C120" s="225"/>
      <c r="D120" s="226" t="s">
        <v>127</v>
      </c>
      <c r="E120" s="227" t="s">
        <v>19</v>
      </c>
      <c r="F120" s="228" t="s">
        <v>228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127</v>
      </c>
      <c r="AU120" s="234" t="s">
        <v>83</v>
      </c>
      <c r="AV120" s="13" t="s">
        <v>81</v>
      </c>
      <c r="AW120" s="13" t="s">
        <v>34</v>
      </c>
      <c r="AX120" s="13" t="s">
        <v>73</v>
      </c>
      <c r="AY120" s="234" t="s">
        <v>116</v>
      </c>
    </row>
    <row r="121" s="14" customFormat="1">
      <c r="A121" s="14"/>
      <c r="B121" s="235"/>
      <c r="C121" s="236"/>
      <c r="D121" s="226" t="s">
        <v>127</v>
      </c>
      <c r="E121" s="237" t="s">
        <v>19</v>
      </c>
      <c r="F121" s="238" t="s">
        <v>229</v>
      </c>
      <c r="G121" s="236"/>
      <c r="H121" s="239">
        <v>238.02000000000001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127</v>
      </c>
      <c r="AU121" s="245" t="s">
        <v>83</v>
      </c>
      <c r="AV121" s="14" t="s">
        <v>83</v>
      </c>
      <c r="AW121" s="14" t="s">
        <v>34</v>
      </c>
      <c r="AX121" s="14" t="s">
        <v>73</v>
      </c>
      <c r="AY121" s="245" t="s">
        <v>116</v>
      </c>
    </row>
    <row r="122" s="13" customFormat="1">
      <c r="A122" s="13"/>
      <c r="B122" s="224"/>
      <c r="C122" s="225"/>
      <c r="D122" s="226" t="s">
        <v>127</v>
      </c>
      <c r="E122" s="227" t="s">
        <v>19</v>
      </c>
      <c r="F122" s="228" t="s">
        <v>230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127</v>
      </c>
      <c r="AU122" s="234" t="s">
        <v>83</v>
      </c>
      <c r="AV122" s="13" t="s">
        <v>81</v>
      </c>
      <c r="AW122" s="13" t="s">
        <v>34</v>
      </c>
      <c r="AX122" s="13" t="s">
        <v>73</v>
      </c>
      <c r="AY122" s="234" t="s">
        <v>116</v>
      </c>
    </row>
    <row r="123" s="14" customFormat="1">
      <c r="A123" s="14"/>
      <c r="B123" s="235"/>
      <c r="C123" s="236"/>
      <c r="D123" s="226" t="s">
        <v>127</v>
      </c>
      <c r="E123" s="237" t="s">
        <v>19</v>
      </c>
      <c r="F123" s="238" t="s">
        <v>231</v>
      </c>
      <c r="G123" s="236"/>
      <c r="H123" s="239">
        <v>42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127</v>
      </c>
      <c r="AU123" s="245" t="s">
        <v>83</v>
      </c>
      <c r="AV123" s="14" t="s">
        <v>83</v>
      </c>
      <c r="AW123" s="14" t="s">
        <v>34</v>
      </c>
      <c r="AX123" s="14" t="s">
        <v>73</v>
      </c>
      <c r="AY123" s="245" t="s">
        <v>116</v>
      </c>
    </row>
    <row r="124" s="15" customFormat="1">
      <c r="A124" s="15"/>
      <c r="B124" s="249"/>
      <c r="C124" s="250"/>
      <c r="D124" s="226" t="s">
        <v>127</v>
      </c>
      <c r="E124" s="251" t="s">
        <v>19</v>
      </c>
      <c r="F124" s="252" t="s">
        <v>223</v>
      </c>
      <c r="G124" s="250"/>
      <c r="H124" s="253">
        <v>280.01999999999998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9" t="s">
        <v>127</v>
      </c>
      <c r="AU124" s="259" t="s">
        <v>83</v>
      </c>
      <c r="AV124" s="15" t="s">
        <v>123</v>
      </c>
      <c r="AW124" s="15" t="s">
        <v>34</v>
      </c>
      <c r="AX124" s="15" t="s">
        <v>81</v>
      </c>
      <c r="AY124" s="259" t="s">
        <v>116</v>
      </c>
    </row>
    <row r="125" s="2" customFormat="1" ht="49.05" customHeight="1">
      <c r="A125" s="40"/>
      <c r="B125" s="41"/>
      <c r="C125" s="206" t="s">
        <v>134</v>
      </c>
      <c r="D125" s="206" t="s">
        <v>118</v>
      </c>
      <c r="E125" s="207" t="s">
        <v>232</v>
      </c>
      <c r="F125" s="208" t="s">
        <v>233</v>
      </c>
      <c r="G125" s="209" t="s">
        <v>145</v>
      </c>
      <c r="H125" s="210">
        <v>87.599999999999994</v>
      </c>
      <c r="I125" s="211"/>
      <c r="J125" s="212">
        <f>ROUND(I125*H125,2)</f>
        <v>0</v>
      </c>
      <c r="K125" s="208" t="s">
        <v>122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123</v>
      </c>
      <c r="AT125" s="217" t="s">
        <v>118</v>
      </c>
      <c r="AU125" s="217" t="s">
        <v>83</v>
      </c>
      <c r="AY125" s="19" t="s">
        <v>116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123</v>
      </c>
      <c r="BM125" s="217" t="s">
        <v>234</v>
      </c>
    </row>
    <row r="126" s="2" customFormat="1">
      <c r="A126" s="40"/>
      <c r="B126" s="41"/>
      <c r="C126" s="42"/>
      <c r="D126" s="219" t="s">
        <v>125</v>
      </c>
      <c r="E126" s="42"/>
      <c r="F126" s="220" t="s">
        <v>235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125</v>
      </c>
      <c r="AU126" s="19" t="s">
        <v>83</v>
      </c>
    </row>
    <row r="127" s="13" customFormat="1">
      <c r="A127" s="13"/>
      <c r="B127" s="224"/>
      <c r="C127" s="225"/>
      <c r="D127" s="226" t="s">
        <v>127</v>
      </c>
      <c r="E127" s="227" t="s">
        <v>19</v>
      </c>
      <c r="F127" s="228" t="s">
        <v>236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127</v>
      </c>
      <c r="AU127" s="234" t="s">
        <v>83</v>
      </c>
      <c r="AV127" s="13" t="s">
        <v>81</v>
      </c>
      <c r="AW127" s="13" t="s">
        <v>34</v>
      </c>
      <c r="AX127" s="13" t="s">
        <v>73</v>
      </c>
      <c r="AY127" s="234" t="s">
        <v>116</v>
      </c>
    </row>
    <row r="128" s="14" customFormat="1">
      <c r="A128" s="14"/>
      <c r="B128" s="235"/>
      <c r="C128" s="236"/>
      <c r="D128" s="226" t="s">
        <v>127</v>
      </c>
      <c r="E128" s="237" t="s">
        <v>19</v>
      </c>
      <c r="F128" s="238" t="s">
        <v>237</v>
      </c>
      <c r="G128" s="236"/>
      <c r="H128" s="239">
        <v>48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127</v>
      </c>
      <c r="AU128" s="245" t="s">
        <v>83</v>
      </c>
      <c r="AV128" s="14" t="s">
        <v>83</v>
      </c>
      <c r="AW128" s="14" t="s">
        <v>34</v>
      </c>
      <c r="AX128" s="14" t="s">
        <v>73</v>
      </c>
      <c r="AY128" s="245" t="s">
        <v>116</v>
      </c>
    </row>
    <row r="129" s="13" customFormat="1">
      <c r="A129" s="13"/>
      <c r="B129" s="224"/>
      <c r="C129" s="225"/>
      <c r="D129" s="226" t="s">
        <v>127</v>
      </c>
      <c r="E129" s="227" t="s">
        <v>19</v>
      </c>
      <c r="F129" s="228" t="s">
        <v>238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127</v>
      </c>
      <c r="AU129" s="234" t="s">
        <v>83</v>
      </c>
      <c r="AV129" s="13" t="s">
        <v>81</v>
      </c>
      <c r="AW129" s="13" t="s">
        <v>34</v>
      </c>
      <c r="AX129" s="13" t="s">
        <v>73</v>
      </c>
      <c r="AY129" s="234" t="s">
        <v>116</v>
      </c>
    </row>
    <row r="130" s="14" customFormat="1">
      <c r="A130" s="14"/>
      <c r="B130" s="235"/>
      <c r="C130" s="236"/>
      <c r="D130" s="226" t="s">
        <v>127</v>
      </c>
      <c r="E130" s="237" t="s">
        <v>19</v>
      </c>
      <c r="F130" s="238" t="s">
        <v>239</v>
      </c>
      <c r="G130" s="236"/>
      <c r="H130" s="239">
        <v>39.600000000000001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127</v>
      </c>
      <c r="AU130" s="245" t="s">
        <v>83</v>
      </c>
      <c r="AV130" s="14" t="s">
        <v>83</v>
      </c>
      <c r="AW130" s="14" t="s">
        <v>34</v>
      </c>
      <c r="AX130" s="14" t="s">
        <v>73</v>
      </c>
      <c r="AY130" s="245" t="s">
        <v>116</v>
      </c>
    </row>
    <row r="131" s="15" customFormat="1">
      <c r="A131" s="15"/>
      <c r="B131" s="249"/>
      <c r="C131" s="250"/>
      <c r="D131" s="226" t="s">
        <v>127</v>
      </c>
      <c r="E131" s="251" t="s">
        <v>19</v>
      </c>
      <c r="F131" s="252" t="s">
        <v>223</v>
      </c>
      <c r="G131" s="250"/>
      <c r="H131" s="253">
        <v>87.599999999999994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9" t="s">
        <v>127</v>
      </c>
      <c r="AU131" s="259" t="s">
        <v>83</v>
      </c>
      <c r="AV131" s="15" t="s">
        <v>123</v>
      </c>
      <c r="AW131" s="15" t="s">
        <v>34</v>
      </c>
      <c r="AX131" s="15" t="s">
        <v>81</v>
      </c>
      <c r="AY131" s="259" t="s">
        <v>116</v>
      </c>
    </row>
    <row r="132" s="2" customFormat="1" ht="62.7" customHeight="1">
      <c r="A132" s="40"/>
      <c r="B132" s="41"/>
      <c r="C132" s="206" t="s">
        <v>123</v>
      </c>
      <c r="D132" s="206" t="s">
        <v>118</v>
      </c>
      <c r="E132" s="207" t="s">
        <v>240</v>
      </c>
      <c r="F132" s="208" t="s">
        <v>241</v>
      </c>
      <c r="G132" s="209" t="s">
        <v>145</v>
      </c>
      <c r="H132" s="210">
        <v>367.62</v>
      </c>
      <c r="I132" s="211"/>
      <c r="J132" s="212">
        <f>ROUND(I132*H132,2)</f>
        <v>0</v>
      </c>
      <c r="K132" s="208" t="s">
        <v>122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123</v>
      </c>
      <c r="AT132" s="217" t="s">
        <v>118</v>
      </c>
      <c r="AU132" s="217" t="s">
        <v>83</v>
      </c>
      <c r="AY132" s="19" t="s">
        <v>116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123</v>
      </c>
      <c r="BM132" s="217" t="s">
        <v>242</v>
      </c>
    </row>
    <row r="133" s="2" customFormat="1">
      <c r="A133" s="40"/>
      <c r="B133" s="41"/>
      <c r="C133" s="42"/>
      <c r="D133" s="219" t="s">
        <v>125</v>
      </c>
      <c r="E133" s="42"/>
      <c r="F133" s="220" t="s">
        <v>243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125</v>
      </c>
      <c r="AU133" s="19" t="s">
        <v>83</v>
      </c>
    </row>
    <row r="134" s="13" customFormat="1">
      <c r="A134" s="13"/>
      <c r="B134" s="224"/>
      <c r="C134" s="225"/>
      <c r="D134" s="226" t="s">
        <v>127</v>
      </c>
      <c r="E134" s="227" t="s">
        <v>19</v>
      </c>
      <c r="F134" s="228" t="s">
        <v>244</v>
      </c>
      <c r="G134" s="225"/>
      <c r="H134" s="227" t="s">
        <v>19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127</v>
      </c>
      <c r="AU134" s="234" t="s">
        <v>83</v>
      </c>
      <c r="AV134" s="13" t="s">
        <v>81</v>
      </c>
      <c r="AW134" s="13" t="s">
        <v>34</v>
      </c>
      <c r="AX134" s="13" t="s">
        <v>73</v>
      </c>
      <c r="AY134" s="234" t="s">
        <v>116</v>
      </c>
    </row>
    <row r="135" s="14" customFormat="1">
      <c r="A135" s="14"/>
      <c r="B135" s="235"/>
      <c r="C135" s="236"/>
      <c r="D135" s="226" t="s">
        <v>127</v>
      </c>
      <c r="E135" s="237" t="s">
        <v>19</v>
      </c>
      <c r="F135" s="238" t="s">
        <v>245</v>
      </c>
      <c r="G135" s="236"/>
      <c r="H135" s="239">
        <v>280.01999999999998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127</v>
      </c>
      <c r="AU135" s="245" t="s">
        <v>83</v>
      </c>
      <c r="AV135" s="14" t="s">
        <v>83</v>
      </c>
      <c r="AW135" s="14" t="s">
        <v>34</v>
      </c>
      <c r="AX135" s="14" t="s">
        <v>73</v>
      </c>
      <c r="AY135" s="245" t="s">
        <v>116</v>
      </c>
    </row>
    <row r="136" s="13" customFormat="1">
      <c r="A136" s="13"/>
      <c r="B136" s="224"/>
      <c r="C136" s="225"/>
      <c r="D136" s="226" t="s">
        <v>127</v>
      </c>
      <c r="E136" s="227" t="s">
        <v>19</v>
      </c>
      <c r="F136" s="228" t="s">
        <v>246</v>
      </c>
      <c r="G136" s="225"/>
      <c r="H136" s="227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127</v>
      </c>
      <c r="AU136" s="234" t="s">
        <v>83</v>
      </c>
      <c r="AV136" s="13" t="s">
        <v>81</v>
      </c>
      <c r="AW136" s="13" t="s">
        <v>34</v>
      </c>
      <c r="AX136" s="13" t="s">
        <v>73</v>
      </c>
      <c r="AY136" s="234" t="s">
        <v>116</v>
      </c>
    </row>
    <row r="137" s="14" customFormat="1">
      <c r="A137" s="14"/>
      <c r="B137" s="235"/>
      <c r="C137" s="236"/>
      <c r="D137" s="226" t="s">
        <v>127</v>
      </c>
      <c r="E137" s="237" t="s">
        <v>19</v>
      </c>
      <c r="F137" s="238" t="s">
        <v>247</v>
      </c>
      <c r="G137" s="236"/>
      <c r="H137" s="239">
        <v>87.599999999999994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127</v>
      </c>
      <c r="AU137" s="245" t="s">
        <v>83</v>
      </c>
      <c r="AV137" s="14" t="s">
        <v>83</v>
      </c>
      <c r="AW137" s="14" t="s">
        <v>34</v>
      </c>
      <c r="AX137" s="14" t="s">
        <v>73</v>
      </c>
      <c r="AY137" s="245" t="s">
        <v>116</v>
      </c>
    </row>
    <row r="138" s="15" customFormat="1">
      <c r="A138" s="15"/>
      <c r="B138" s="249"/>
      <c r="C138" s="250"/>
      <c r="D138" s="226" t="s">
        <v>127</v>
      </c>
      <c r="E138" s="251" t="s">
        <v>19</v>
      </c>
      <c r="F138" s="252" t="s">
        <v>223</v>
      </c>
      <c r="G138" s="250"/>
      <c r="H138" s="253">
        <v>367.62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9" t="s">
        <v>127</v>
      </c>
      <c r="AU138" s="259" t="s">
        <v>83</v>
      </c>
      <c r="AV138" s="15" t="s">
        <v>123</v>
      </c>
      <c r="AW138" s="15" t="s">
        <v>34</v>
      </c>
      <c r="AX138" s="15" t="s">
        <v>81</v>
      </c>
      <c r="AY138" s="259" t="s">
        <v>116</v>
      </c>
    </row>
    <row r="139" s="2" customFormat="1" ht="66.75" customHeight="1">
      <c r="A139" s="40"/>
      <c r="B139" s="41"/>
      <c r="C139" s="206" t="s">
        <v>150</v>
      </c>
      <c r="D139" s="206" t="s">
        <v>118</v>
      </c>
      <c r="E139" s="207" t="s">
        <v>248</v>
      </c>
      <c r="F139" s="208" t="s">
        <v>249</v>
      </c>
      <c r="G139" s="209" t="s">
        <v>145</v>
      </c>
      <c r="H139" s="210">
        <v>1838.0999999999999</v>
      </c>
      <c r="I139" s="211"/>
      <c r="J139" s="212">
        <f>ROUND(I139*H139,2)</f>
        <v>0</v>
      </c>
      <c r="K139" s="208" t="s">
        <v>122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123</v>
      </c>
      <c r="AT139" s="217" t="s">
        <v>118</v>
      </c>
      <c r="AU139" s="217" t="s">
        <v>83</v>
      </c>
      <c r="AY139" s="19" t="s">
        <v>116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123</v>
      </c>
      <c r="BM139" s="217" t="s">
        <v>250</v>
      </c>
    </row>
    <row r="140" s="2" customFormat="1">
      <c r="A140" s="40"/>
      <c r="B140" s="41"/>
      <c r="C140" s="42"/>
      <c r="D140" s="219" t="s">
        <v>125</v>
      </c>
      <c r="E140" s="42"/>
      <c r="F140" s="220" t="s">
        <v>251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125</v>
      </c>
      <c r="AU140" s="19" t="s">
        <v>83</v>
      </c>
    </row>
    <row r="141" s="13" customFormat="1">
      <c r="A141" s="13"/>
      <c r="B141" s="224"/>
      <c r="C141" s="225"/>
      <c r="D141" s="226" t="s">
        <v>127</v>
      </c>
      <c r="E141" s="227" t="s">
        <v>19</v>
      </c>
      <c r="F141" s="228" t="s">
        <v>252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127</v>
      </c>
      <c r="AU141" s="234" t="s">
        <v>83</v>
      </c>
      <c r="AV141" s="13" t="s">
        <v>81</v>
      </c>
      <c r="AW141" s="13" t="s">
        <v>34</v>
      </c>
      <c r="AX141" s="13" t="s">
        <v>73</v>
      </c>
      <c r="AY141" s="234" t="s">
        <v>116</v>
      </c>
    </row>
    <row r="142" s="14" customFormat="1">
      <c r="A142" s="14"/>
      <c r="B142" s="235"/>
      <c r="C142" s="236"/>
      <c r="D142" s="226" t="s">
        <v>127</v>
      </c>
      <c r="E142" s="237" t="s">
        <v>19</v>
      </c>
      <c r="F142" s="238" t="s">
        <v>253</v>
      </c>
      <c r="G142" s="236"/>
      <c r="H142" s="239">
        <v>1838.0999999999999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127</v>
      </c>
      <c r="AU142" s="245" t="s">
        <v>83</v>
      </c>
      <c r="AV142" s="14" t="s">
        <v>83</v>
      </c>
      <c r="AW142" s="14" t="s">
        <v>34</v>
      </c>
      <c r="AX142" s="14" t="s">
        <v>81</v>
      </c>
      <c r="AY142" s="245" t="s">
        <v>116</v>
      </c>
    </row>
    <row r="143" s="2" customFormat="1" ht="44.25" customHeight="1">
      <c r="A143" s="40"/>
      <c r="B143" s="41"/>
      <c r="C143" s="206" t="s">
        <v>158</v>
      </c>
      <c r="D143" s="206" t="s">
        <v>118</v>
      </c>
      <c r="E143" s="207" t="s">
        <v>254</v>
      </c>
      <c r="F143" s="208" t="s">
        <v>255</v>
      </c>
      <c r="G143" s="209" t="s">
        <v>145</v>
      </c>
      <c r="H143" s="210">
        <v>24</v>
      </c>
      <c r="I143" s="211"/>
      <c r="J143" s="212">
        <f>ROUND(I143*H143,2)</f>
        <v>0</v>
      </c>
      <c r="K143" s="208" t="s">
        <v>122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123</v>
      </c>
      <c r="AT143" s="217" t="s">
        <v>118</v>
      </c>
      <c r="AU143" s="217" t="s">
        <v>83</v>
      </c>
      <c r="AY143" s="19" t="s">
        <v>116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123</v>
      </c>
      <c r="BM143" s="217" t="s">
        <v>256</v>
      </c>
    </row>
    <row r="144" s="2" customFormat="1">
      <c r="A144" s="40"/>
      <c r="B144" s="41"/>
      <c r="C144" s="42"/>
      <c r="D144" s="219" t="s">
        <v>125</v>
      </c>
      <c r="E144" s="42"/>
      <c r="F144" s="220" t="s">
        <v>257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125</v>
      </c>
      <c r="AU144" s="19" t="s">
        <v>83</v>
      </c>
    </row>
    <row r="145" s="13" customFormat="1">
      <c r="A145" s="13"/>
      <c r="B145" s="224"/>
      <c r="C145" s="225"/>
      <c r="D145" s="226" t="s">
        <v>127</v>
      </c>
      <c r="E145" s="227" t="s">
        <v>19</v>
      </c>
      <c r="F145" s="228" t="s">
        <v>258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127</v>
      </c>
      <c r="AU145" s="234" t="s">
        <v>83</v>
      </c>
      <c r="AV145" s="13" t="s">
        <v>81</v>
      </c>
      <c r="AW145" s="13" t="s">
        <v>34</v>
      </c>
      <c r="AX145" s="13" t="s">
        <v>73</v>
      </c>
      <c r="AY145" s="234" t="s">
        <v>116</v>
      </c>
    </row>
    <row r="146" s="14" customFormat="1">
      <c r="A146" s="14"/>
      <c r="B146" s="235"/>
      <c r="C146" s="236"/>
      <c r="D146" s="226" t="s">
        <v>127</v>
      </c>
      <c r="E146" s="237" t="s">
        <v>19</v>
      </c>
      <c r="F146" s="238" t="s">
        <v>259</v>
      </c>
      <c r="G146" s="236"/>
      <c r="H146" s="239">
        <v>24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127</v>
      </c>
      <c r="AU146" s="245" t="s">
        <v>83</v>
      </c>
      <c r="AV146" s="14" t="s">
        <v>83</v>
      </c>
      <c r="AW146" s="14" t="s">
        <v>34</v>
      </c>
      <c r="AX146" s="14" t="s">
        <v>81</v>
      </c>
      <c r="AY146" s="245" t="s">
        <v>116</v>
      </c>
    </row>
    <row r="147" s="2" customFormat="1" ht="16.5" customHeight="1">
      <c r="A147" s="40"/>
      <c r="B147" s="41"/>
      <c r="C147" s="260" t="s">
        <v>165</v>
      </c>
      <c r="D147" s="260" t="s">
        <v>260</v>
      </c>
      <c r="E147" s="261" t="s">
        <v>261</v>
      </c>
      <c r="F147" s="262" t="s">
        <v>262</v>
      </c>
      <c r="G147" s="263" t="s">
        <v>153</v>
      </c>
      <c r="H147" s="264">
        <v>43.200000000000003</v>
      </c>
      <c r="I147" s="265"/>
      <c r="J147" s="266">
        <f>ROUND(I147*H147,2)</f>
        <v>0</v>
      </c>
      <c r="K147" s="262" t="s">
        <v>122</v>
      </c>
      <c r="L147" s="267"/>
      <c r="M147" s="268" t="s">
        <v>19</v>
      </c>
      <c r="N147" s="269" t="s">
        <v>44</v>
      </c>
      <c r="O147" s="86"/>
      <c r="P147" s="215">
        <f>O147*H147</f>
        <v>0</v>
      </c>
      <c r="Q147" s="215">
        <v>1</v>
      </c>
      <c r="R147" s="215">
        <f>Q147*H147</f>
        <v>43.200000000000003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173</v>
      </c>
      <c r="AT147" s="217" t="s">
        <v>260</v>
      </c>
      <c r="AU147" s="217" t="s">
        <v>83</v>
      </c>
      <c r="AY147" s="19" t="s">
        <v>116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123</v>
      </c>
      <c r="BM147" s="217" t="s">
        <v>263</v>
      </c>
    </row>
    <row r="148" s="13" customFormat="1">
      <c r="A148" s="13"/>
      <c r="B148" s="224"/>
      <c r="C148" s="225"/>
      <c r="D148" s="226" t="s">
        <v>127</v>
      </c>
      <c r="E148" s="227" t="s">
        <v>19</v>
      </c>
      <c r="F148" s="228" t="s">
        <v>264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127</v>
      </c>
      <c r="AU148" s="234" t="s">
        <v>83</v>
      </c>
      <c r="AV148" s="13" t="s">
        <v>81</v>
      </c>
      <c r="AW148" s="13" t="s">
        <v>34</v>
      </c>
      <c r="AX148" s="13" t="s">
        <v>73</v>
      </c>
      <c r="AY148" s="234" t="s">
        <v>116</v>
      </c>
    </row>
    <row r="149" s="14" customFormat="1">
      <c r="A149" s="14"/>
      <c r="B149" s="235"/>
      <c r="C149" s="236"/>
      <c r="D149" s="226" t="s">
        <v>127</v>
      </c>
      <c r="E149" s="237" t="s">
        <v>19</v>
      </c>
      <c r="F149" s="238" t="s">
        <v>265</v>
      </c>
      <c r="G149" s="236"/>
      <c r="H149" s="239">
        <v>43.200000000000003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127</v>
      </c>
      <c r="AU149" s="245" t="s">
        <v>83</v>
      </c>
      <c r="AV149" s="14" t="s">
        <v>83</v>
      </c>
      <c r="AW149" s="14" t="s">
        <v>34</v>
      </c>
      <c r="AX149" s="14" t="s">
        <v>81</v>
      </c>
      <c r="AY149" s="245" t="s">
        <v>116</v>
      </c>
    </row>
    <row r="150" s="2" customFormat="1" ht="66.75" customHeight="1">
      <c r="A150" s="40"/>
      <c r="B150" s="41"/>
      <c r="C150" s="206" t="s">
        <v>173</v>
      </c>
      <c r="D150" s="206" t="s">
        <v>118</v>
      </c>
      <c r="E150" s="207" t="s">
        <v>266</v>
      </c>
      <c r="F150" s="208" t="s">
        <v>267</v>
      </c>
      <c r="G150" s="209" t="s">
        <v>145</v>
      </c>
      <c r="H150" s="210">
        <v>58.799999999999997</v>
      </c>
      <c r="I150" s="211"/>
      <c r="J150" s="212">
        <f>ROUND(I150*H150,2)</f>
        <v>0</v>
      </c>
      <c r="K150" s="208" t="s">
        <v>122</v>
      </c>
      <c r="L150" s="46"/>
      <c r="M150" s="213" t="s">
        <v>19</v>
      </c>
      <c r="N150" s="214" t="s">
        <v>44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123</v>
      </c>
      <c r="AT150" s="217" t="s">
        <v>118</v>
      </c>
      <c r="AU150" s="217" t="s">
        <v>83</v>
      </c>
      <c r="AY150" s="19" t="s">
        <v>116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ROUND(I150*H150,2)</f>
        <v>0</v>
      </c>
      <c r="BL150" s="19" t="s">
        <v>123</v>
      </c>
      <c r="BM150" s="217" t="s">
        <v>268</v>
      </c>
    </row>
    <row r="151" s="2" customFormat="1">
      <c r="A151" s="40"/>
      <c r="B151" s="41"/>
      <c r="C151" s="42"/>
      <c r="D151" s="219" t="s">
        <v>125</v>
      </c>
      <c r="E151" s="42"/>
      <c r="F151" s="220" t="s">
        <v>269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125</v>
      </c>
      <c r="AU151" s="19" t="s">
        <v>83</v>
      </c>
    </row>
    <row r="152" s="13" customFormat="1">
      <c r="A152" s="13"/>
      <c r="B152" s="224"/>
      <c r="C152" s="225"/>
      <c r="D152" s="226" t="s">
        <v>127</v>
      </c>
      <c r="E152" s="227" t="s">
        <v>19</v>
      </c>
      <c r="F152" s="228" t="s">
        <v>270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127</v>
      </c>
      <c r="AU152" s="234" t="s">
        <v>83</v>
      </c>
      <c r="AV152" s="13" t="s">
        <v>81</v>
      </c>
      <c r="AW152" s="13" t="s">
        <v>34</v>
      </c>
      <c r="AX152" s="13" t="s">
        <v>73</v>
      </c>
      <c r="AY152" s="234" t="s">
        <v>116</v>
      </c>
    </row>
    <row r="153" s="14" customFormat="1">
      <c r="A153" s="14"/>
      <c r="B153" s="235"/>
      <c r="C153" s="236"/>
      <c r="D153" s="226" t="s">
        <v>127</v>
      </c>
      <c r="E153" s="237" t="s">
        <v>19</v>
      </c>
      <c r="F153" s="238" t="s">
        <v>271</v>
      </c>
      <c r="G153" s="236"/>
      <c r="H153" s="239">
        <v>19.199999999999999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127</v>
      </c>
      <c r="AU153" s="245" t="s">
        <v>83</v>
      </c>
      <c r="AV153" s="14" t="s">
        <v>83</v>
      </c>
      <c r="AW153" s="14" t="s">
        <v>34</v>
      </c>
      <c r="AX153" s="14" t="s">
        <v>73</v>
      </c>
      <c r="AY153" s="245" t="s">
        <v>116</v>
      </c>
    </row>
    <row r="154" s="13" customFormat="1">
      <c r="A154" s="13"/>
      <c r="B154" s="224"/>
      <c r="C154" s="225"/>
      <c r="D154" s="226" t="s">
        <v>127</v>
      </c>
      <c r="E154" s="227" t="s">
        <v>19</v>
      </c>
      <c r="F154" s="228" t="s">
        <v>272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127</v>
      </c>
      <c r="AU154" s="234" t="s">
        <v>83</v>
      </c>
      <c r="AV154" s="13" t="s">
        <v>81</v>
      </c>
      <c r="AW154" s="13" t="s">
        <v>34</v>
      </c>
      <c r="AX154" s="13" t="s">
        <v>73</v>
      </c>
      <c r="AY154" s="234" t="s">
        <v>116</v>
      </c>
    </row>
    <row r="155" s="14" customFormat="1">
      <c r="A155" s="14"/>
      <c r="B155" s="235"/>
      <c r="C155" s="236"/>
      <c r="D155" s="226" t="s">
        <v>127</v>
      </c>
      <c r="E155" s="237" t="s">
        <v>19</v>
      </c>
      <c r="F155" s="238" t="s">
        <v>239</v>
      </c>
      <c r="G155" s="236"/>
      <c r="H155" s="239">
        <v>39.600000000000001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127</v>
      </c>
      <c r="AU155" s="245" t="s">
        <v>83</v>
      </c>
      <c r="AV155" s="14" t="s">
        <v>83</v>
      </c>
      <c r="AW155" s="14" t="s">
        <v>34</v>
      </c>
      <c r="AX155" s="14" t="s">
        <v>73</v>
      </c>
      <c r="AY155" s="245" t="s">
        <v>116</v>
      </c>
    </row>
    <row r="156" s="15" customFormat="1">
      <c r="A156" s="15"/>
      <c r="B156" s="249"/>
      <c r="C156" s="250"/>
      <c r="D156" s="226" t="s">
        <v>127</v>
      </c>
      <c r="E156" s="251" t="s">
        <v>19</v>
      </c>
      <c r="F156" s="252" t="s">
        <v>223</v>
      </c>
      <c r="G156" s="250"/>
      <c r="H156" s="253">
        <v>58.799999999999997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127</v>
      </c>
      <c r="AU156" s="259" t="s">
        <v>83</v>
      </c>
      <c r="AV156" s="15" t="s">
        <v>123</v>
      </c>
      <c r="AW156" s="15" t="s">
        <v>34</v>
      </c>
      <c r="AX156" s="15" t="s">
        <v>81</v>
      </c>
      <c r="AY156" s="259" t="s">
        <v>116</v>
      </c>
    </row>
    <row r="157" s="2" customFormat="1" ht="16.5" customHeight="1">
      <c r="A157" s="40"/>
      <c r="B157" s="41"/>
      <c r="C157" s="260" t="s">
        <v>141</v>
      </c>
      <c r="D157" s="260" t="s">
        <v>260</v>
      </c>
      <c r="E157" s="261" t="s">
        <v>273</v>
      </c>
      <c r="F157" s="262" t="s">
        <v>274</v>
      </c>
      <c r="G157" s="263" t="s">
        <v>153</v>
      </c>
      <c r="H157" s="264">
        <v>105.84</v>
      </c>
      <c r="I157" s="265"/>
      <c r="J157" s="266">
        <f>ROUND(I157*H157,2)</f>
        <v>0</v>
      </c>
      <c r="K157" s="262" t="s">
        <v>122</v>
      </c>
      <c r="L157" s="267"/>
      <c r="M157" s="268" t="s">
        <v>19</v>
      </c>
      <c r="N157" s="269" t="s">
        <v>44</v>
      </c>
      <c r="O157" s="86"/>
      <c r="P157" s="215">
        <f>O157*H157</f>
        <v>0</v>
      </c>
      <c r="Q157" s="215">
        <v>1</v>
      </c>
      <c r="R157" s="215">
        <f>Q157*H157</f>
        <v>105.84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173</v>
      </c>
      <c r="AT157" s="217" t="s">
        <v>260</v>
      </c>
      <c r="AU157" s="217" t="s">
        <v>83</v>
      </c>
      <c r="AY157" s="19" t="s">
        <v>116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123</v>
      </c>
      <c r="BM157" s="217" t="s">
        <v>275</v>
      </c>
    </row>
    <row r="158" s="13" customFormat="1">
      <c r="A158" s="13"/>
      <c r="B158" s="224"/>
      <c r="C158" s="225"/>
      <c r="D158" s="226" t="s">
        <v>127</v>
      </c>
      <c r="E158" s="227" t="s">
        <v>19</v>
      </c>
      <c r="F158" s="228" t="s">
        <v>264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127</v>
      </c>
      <c r="AU158" s="234" t="s">
        <v>83</v>
      </c>
      <c r="AV158" s="13" t="s">
        <v>81</v>
      </c>
      <c r="AW158" s="13" t="s">
        <v>34</v>
      </c>
      <c r="AX158" s="13" t="s">
        <v>73</v>
      </c>
      <c r="AY158" s="234" t="s">
        <v>116</v>
      </c>
    </row>
    <row r="159" s="14" customFormat="1">
      <c r="A159" s="14"/>
      <c r="B159" s="235"/>
      <c r="C159" s="236"/>
      <c r="D159" s="226" t="s">
        <v>127</v>
      </c>
      <c r="E159" s="237" t="s">
        <v>19</v>
      </c>
      <c r="F159" s="238" t="s">
        <v>276</v>
      </c>
      <c r="G159" s="236"/>
      <c r="H159" s="239">
        <v>105.84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127</v>
      </c>
      <c r="AU159" s="245" t="s">
        <v>83</v>
      </c>
      <c r="AV159" s="14" t="s">
        <v>83</v>
      </c>
      <c r="AW159" s="14" t="s">
        <v>34</v>
      </c>
      <c r="AX159" s="14" t="s">
        <v>81</v>
      </c>
      <c r="AY159" s="245" t="s">
        <v>116</v>
      </c>
    </row>
    <row r="160" s="2" customFormat="1" ht="66.75" customHeight="1">
      <c r="A160" s="40"/>
      <c r="B160" s="41"/>
      <c r="C160" s="206" t="s">
        <v>182</v>
      </c>
      <c r="D160" s="206" t="s">
        <v>118</v>
      </c>
      <c r="E160" s="207" t="s">
        <v>277</v>
      </c>
      <c r="F160" s="208" t="s">
        <v>278</v>
      </c>
      <c r="G160" s="209" t="s">
        <v>145</v>
      </c>
      <c r="H160" s="210">
        <v>12.6</v>
      </c>
      <c r="I160" s="211"/>
      <c r="J160" s="212">
        <f>ROUND(I160*H160,2)</f>
        <v>0</v>
      </c>
      <c r="K160" s="208" t="s">
        <v>122</v>
      </c>
      <c r="L160" s="46"/>
      <c r="M160" s="213" t="s">
        <v>19</v>
      </c>
      <c r="N160" s="214" t="s">
        <v>44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123</v>
      </c>
      <c r="AT160" s="217" t="s">
        <v>118</v>
      </c>
      <c r="AU160" s="217" t="s">
        <v>83</v>
      </c>
      <c r="AY160" s="19" t="s">
        <v>116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81</v>
      </c>
      <c r="BK160" s="218">
        <f>ROUND(I160*H160,2)</f>
        <v>0</v>
      </c>
      <c r="BL160" s="19" t="s">
        <v>123</v>
      </c>
      <c r="BM160" s="217" t="s">
        <v>279</v>
      </c>
    </row>
    <row r="161" s="2" customFormat="1">
      <c r="A161" s="40"/>
      <c r="B161" s="41"/>
      <c r="C161" s="42"/>
      <c r="D161" s="219" t="s">
        <v>125</v>
      </c>
      <c r="E161" s="42"/>
      <c r="F161" s="220" t="s">
        <v>280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125</v>
      </c>
      <c r="AU161" s="19" t="s">
        <v>83</v>
      </c>
    </row>
    <row r="162" s="14" customFormat="1">
      <c r="A162" s="14"/>
      <c r="B162" s="235"/>
      <c r="C162" s="236"/>
      <c r="D162" s="226" t="s">
        <v>127</v>
      </c>
      <c r="E162" s="237" t="s">
        <v>19</v>
      </c>
      <c r="F162" s="238" t="s">
        <v>281</v>
      </c>
      <c r="G162" s="236"/>
      <c r="H162" s="239">
        <v>12.6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127</v>
      </c>
      <c r="AU162" s="245" t="s">
        <v>83</v>
      </c>
      <c r="AV162" s="14" t="s">
        <v>83</v>
      </c>
      <c r="AW162" s="14" t="s">
        <v>34</v>
      </c>
      <c r="AX162" s="14" t="s">
        <v>81</v>
      </c>
      <c r="AY162" s="245" t="s">
        <v>116</v>
      </c>
    </row>
    <row r="163" s="2" customFormat="1" ht="44.25" customHeight="1">
      <c r="A163" s="40"/>
      <c r="B163" s="41"/>
      <c r="C163" s="206" t="s">
        <v>282</v>
      </c>
      <c r="D163" s="206" t="s">
        <v>118</v>
      </c>
      <c r="E163" s="207" t="s">
        <v>283</v>
      </c>
      <c r="F163" s="208" t="s">
        <v>284</v>
      </c>
      <c r="G163" s="209" t="s">
        <v>285</v>
      </c>
      <c r="H163" s="210">
        <v>15</v>
      </c>
      <c r="I163" s="211"/>
      <c r="J163" s="212">
        <f>ROUND(I163*H163,2)</f>
        <v>0</v>
      </c>
      <c r="K163" s="208" t="s">
        <v>122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0.0128123</v>
      </c>
      <c r="R163" s="215">
        <f>Q163*H163</f>
        <v>0.19218450000000001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123</v>
      </c>
      <c r="AT163" s="217" t="s">
        <v>118</v>
      </c>
      <c r="AU163" s="217" t="s">
        <v>83</v>
      </c>
      <c r="AY163" s="19" t="s">
        <v>116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123</v>
      </c>
      <c r="BM163" s="217" t="s">
        <v>286</v>
      </c>
    </row>
    <row r="164" s="2" customFormat="1">
      <c r="A164" s="40"/>
      <c r="B164" s="41"/>
      <c r="C164" s="42"/>
      <c r="D164" s="219" t="s">
        <v>125</v>
      </c>
      <c r="E164" s="42"/>
      <c r="F164" s="220" t="s">
        <v>287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125</v>
      </c>
      <c r="AU164" s="19" t="s">
        <v>83</v>
      </c>
    </row>
    <row r="165" s="12" customFormat="1" ht="22.8" customHeight="1">
      <c r="A165" s="12"/>
      <c r="B165" s="190"/>
      <c r="C165" s="191"/>
      <c r="D165" s="192" t="s">
        <v>72</v>
      </c>
      <c r="E165" s="204" t="s">
        <v>83</v>
      </c>
      <c r="F165" s="204" t="s">
        <v>288</v>
      </c>
      <c r="G165" s="191"/>
      <c r="H165" s="191"/>
      <c r="I165" s="194"/>
      <c r="J165" s="205">
        <f>BK165</f>
        <v>0</v>
      </c>
      <c r="K165" s="191"/>
      <c r="L165" s="196"/>
      <c r="M165" s="197"/>
      <c r="N165" s="198"/>
      <c r="O165" s="198"/>
      <c r="P165" s="199">
        <f>SUM(P166:P191)</f>
        <v>0</v>
      </c>
      <c r="Q165" s="198"/>
      <c r="R165" s="199">
        <f>SUM(R166:R191)</f>
        <v>388.74234416842091</v>
      </c>
      <c r="S165" s="198"/>
      <c r="T165" s="200">
        <f>SUM(T166:T191)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1" t="s">
        <v>81</v>
      </c>
      <c r="AT165" s="202" t="s">
        <v>72</v>
      </c>
      <c r="AU165" s="202" t="s">
        <v>81</v>
      </c>
      <c r="AY165" s="201" t="s">
        <v>116</v>
      </c>
      <c r="BK165" s="203">
        <f>SUM(BK166:BK191)</f>
        <v>0</v>
      </c>
    </row>
    <row r="166" s="2" customFormat="1" ht="44.25" customHeight="1">
      <c r="A166" s="40"/>
      <c r="B166" s="41"/>
      <c r="C166" s="206" t="s">
        <v>8</v>
      </c>
      <c r="D166" s="206" t="s">
        <v>118</v>
      </c>
      <c r="E166" s="207" t="s">
        <v>289</v>
      </c>
      <c r="F166" s="208" t="s">
        <v>290</v>
      </c>
      <c r="G166" s="209" t="s">
        <v>291</v>
      </c>
      <c r="H166" s="210">
        <v>90</v>
      </c>
      <c r="I166" s="211"/>
      <c r="J166" s="212">
        <f>ROUND(I166*H166,2)</f>
        <v>0</v>
      </c>
      <c r="K166" s="208" t="s">
        <v>122</v>
      </c>
      <c r="L166" s="46"/>
      <c r="M166" s="213" t="s">
        <v>19</v>
      </c>
      <c r="N166" s="214" t="s">
        <v>44</v>
      </c>
      <c r="O166" s="86"/>
      <c r="P166" s="215">
        <f>O166*H166</f>
        <v>0</v>
      </c>
      <c r="Q166" s="215">
        <v>0.00013540000000000001</v>
      </c>
      <c r="R166" s="215">
        <f>Q166*H166</f>
        <v>0.012186000000000001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123</v>
      </c>
      <c r="AT166" s="217" t="s">
        <v>118</v>
      </c>
      <c r="AU166" s="217" t="s">
        <v>83</v>
      </c>
      <c r="AY166" s="19" t="s">
        <v>116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81</v>
      </c>
      <c r="BK166" s="218">
        <f>ROUND(I166*H166,2)</f>
        <v>0</v>
      </c>
      <c r="BL166" s="19" t="s">
        <v>123</v>
      </c>
      <c r="BM166" s="217" t="s">
        <v>292</v>
      </c>
    </row>
    <row r="167" s="2" customFormat="1">
      <c r="A167" s="40"/>
      <c r="B167" s="41"/>
      <c r="C167" s="42"/>
      <c r="D167" s="219" t="s">
        <v>125</v>
      </c>
      <c r="E167" s="42"/>
      <c r="F167" s="220" t="s">
        <v>293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125</v>
      </c>
      <c r="AU167" s="19" t="s">
        <v>83</v>
      </c>
    </row>
    <row r="168" s="14" customFormat="1">
      <c r="A168" s="14"/>
      <c r="B168" s="235"/>
      <c r="C168" s="236"/>
      <c r="D168" s="226" t="s">
        <v>127</v>
      </c>
      <c r="E168" s="237" t="s">
        <v>19</v>
      </c>
      <c r="F168" s="238" t="s">
        <v>294</v>
      </c>
      <c r="G168" s="236"/>
      <c r="H168" s="239">
        <v>90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127</v>
      </c>
      <c r="AU168" s="245" t="s">
        <v>83</v>
      </c>
      <c r="AV168" s="14" t="s">
        <v>83</v>
      </c>
      <c r="AW168" s="14" t="s">
        <v>34</v>
      </c>
      <c r="AX168" s="14" t="s">
        <v>81</v>
      </c>
      <c r="AY168" s="245" t="s">
        <v>116</v>
      </c>
    </row>
    <row r="169" s="2" customFormat="1" ht="44.25" customHeight="1">
      <c r="A169" s="40"/>
      <c r="B169" s="41"/>
      <c r="C169" s="206" t="s">
        <v>295</v>
      </c>
      <c r="D169" s="206" t="s">
        <v>118</v>
      </c>
      <c r="E169" s="207" t="s">
        <v>296</v>
      </c>
      <c r="F169" s="208" t="s">
        <v>297</v>
      </c>
      <c r="G169" s="209" t="s">
        <v>291</v>
      </c>
      <c r="H169" s="210">
        <v>99</v>
      </c>
      <c r="I169" s="211"/>
      <c r="J169" s="212">
        <f>ROUND(I169*H169,2)</f>
        <v>0</v>
      </c>
      <c r="K169" s="208" t="s">
        <v>122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123</v>
      </c>
      <c r="AT169" s="217" t="s">
        <v>118</v>
      </c>
      <c r="AU169" s="217" t="s">
        <v>83</v>
      </c>
      <c r="AY169" s="19" t="s">
        <v>116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ROUND(I169*H169,2)</f>
        <v>0</v>
      </c>
      <c r="BL169" s="19" t="s">
        <v>123</v>
      </c>
      <c r="BM169" s="217" t="s">
        <v>298</v>
      </c>
    </row>
    <row r="170" s="2" customFormat="1">
      <c r="A170" s="40"/>
      <c r="B170" s="41"/>
      <c r="C170" s="42"/>
      <c r="D170" s="219" t="s">
        <v>125</v>
      </c>
      <c r="E170" s="42"/>
      <c r="F170" s="220" t="s">
        <v>299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125</v>
      </c>
      <c r="AU170" s="19" t="s">
        <v>83</v>
      </c>
    </row>
    <row r="171" s="14" customFormat="1">
      <c r="A171" s="14"/>
      <c r="B171" s="235"/>
      <c r="C171" s="236"/>
      <c r="D171" s="226" t="s">
        <v>127</v>
      </c>
      <c r="E171" s="237" t="s">
        <v>19</v>
      </c>
      <c r="F171" s="238" t="s">
        <v>300</v>
      </c>
      <c r="G171" s="236"/>
      <c r="H171" s="239">
        <v>99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127</v>
      </c>
      <c r="AU171" s="245" t="s">
        <v>83</v>
      </c>
      <c r="AV171" s="14" t="s">
        <v>83</v>
      </c>
      <c r="AW171" s="14" t="s">
        <v>34</v>
      </c>
      <c r="AX171" s="14" t="s">
        <v>81</v>
      </c>
      <c r="AY171" s="245" t="s">
        <v>116</v>
      </c>
    </row>
    <row r="172" s="2" customFormat="1" ht="24.15" customHeight="1">
      <c r="A172" s="40"/>
      <c r="B172" s="41"/>
      <c r="C172" s="260" t="s">
        <v>301</v>
      </c>
      <c r="D172" s="260" t="s">
        <v>260</v>
      </c>
      <c r="E172" s="261" t="s">
        <v>302</v>
      </c>
      <c r="F172" s="262" t="s">
        <v>303</v>
      </c>
      <c r="G172" s="263" t="s">
        <v>145</v>
      </c>
      <c r="H172" s="264">
        <v>108.90000000000001</v>
      </c>
      <c r="I172" s="265"/>
      <c r="J172" s="266">
        <f>ROUND(I172*H172,2)</f>
        <v>0</v>
      </c>
      <c r="K172" s="262" t="s">
        <v>122</v>
      </c>
      <c r="L172" s="267"/>
      <c r="M172" s="268" t="s">
        <v>19</v>
      </c>
      <c r="N172" s="269" t="s">
        <v>44</v>
      </c>
      <c r="O172" s="86"/>
      <c r="P172" s="215">
        <f>O172*H172</f>
        <v>0</v>
      </c>
      <c r="Q172" s="215">
        <v>2.4289999999999998</v>
      </c>
      <c r="R172" s="215">
        <f>Q172*H172</f>
        <v>264.5181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173</v>
      </c>
      <c r="AT172" s="217" t="s">
        <v>260</v>
      </c>
      <c r="AU172" s="217" t="s">
        <v>83</v>
      </c>
      <c r="AY172" s="19" t="s">
        <v>116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123</v>
      </c>
      <c r="BM172" s="217" t="s">
        <v>304</v>
      </c>
    </row>
    <row r="173" s="14" customFormat="1">
      <c r="A173" s="14"/>
      <c r="B173" s="235"/>
      <c r="C173" s="236"/>
      <c r="D173" s="226" t="s">
        <v>127</v>
      </c>
      <c r="E173" s="237" t="s">
        <v>19</v>
      </c>
      <c r="F173" s="238" t="s">
        <v>305</v>
      </c>
      <c r="G173" s="236"/>
      <c r="H173" s="239">
        <v>108.90000000000001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127</v>
      </c>
      <c r="AU173" s="245" t="s">
        <v>83</v>
      </c>
      <c r="AV173" s="14" t="s">
        <v>83</v>
      </c>
      <c r="AW173" s="14" t="s">
        <v>34</v>
      </c>
      <c r="AX173" s="14" t="s">
        <v>81</v>
      </c>
      <c r="AY173" s="245" t="s">
        <v>116</v>
      </c>
    </row>
    <row r="174" s="2" customFormat="1" ht="21.75" customHeight="1">
      <c r="A174" s="40"/>
      <c r="B174" s="41"/>
      <c r="C174" s="206" t="s">
        <v>306</v>
      </c>
      <c r="D174" s="206" t="s">
        <v>118</v>
      </c>
      <c r="E174" s="207" t="s">
        <v>307</v>
      </c>
      <c r="F174" s="208" t="s">
        <v>308</v>
      </c>
      <c r="G174" s="209" t="s">
        <v>153</v>
      </c>
      <c r="H174" s="210">
        <v>3.1360000000000001</v>
      </c>
      <c r="I174" s="211"/>
      <c r="J174" s="212">
        <f>ROUND(I174*H174,2)</f>
        <v>0</v>
      </c>
      <c r="K174" s="208" t="s">
        <v>122</v>
      </c>
      <c r="L174" s="46"/>
      <c r="M174" s="213" t="s">
        <v>19</v>
      </c>
      <c r="N174" s="214" t="s">
        <v>44</v>
      </c>
      <c r="O174" s="86"/>
      <c r="P174" s="215">
        <f>O174*H174</f>
        <v>0</v>
      </c>
      <c r="Q174" s="215">
        <v>1.113810228</v>
      </c>
      <c r="R174" s="215">
        <f>Q174*H174</f>
        <v>3.4929088750080002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123</v>
      </c>
      <c r="AT174" s="217" t="s">
        <v>118</v>
      </c>
      <c r="AU174" s="217" t="s">
        <v>83</v>
      </c>
      <c r="AY174" s="19" t="s">
        <v>116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ROUND(I174*H174,2)</f>
        <v>0</v>
      </c>
      <c r="BL174" s="19" t="s">
        <v>123</v>
      </c>
      <c r="BM174" s="217" t="s">
        <v>309</v>
      </c>
    </row>
    <row r="175" s="2" customFormat="1">
      <c r="A175" s="40"/>
      <c r="B175" s="41"/>
      <c r="C175" s="42"/>
      <c r="D175" s="219" t="s">
        <v>125</v>
      </c>
      <c r="E175" s="42"/>
      <c r="F175" s="220" t="s">
        <v>310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125</v>
      </c>
      <c r="AU175" s="19" t="s">
        <v>83</v>
      </c>
    </row>
    <row r="176" s="14" customFormat="1">
      <c r="A176" s="14"/>
      <c r="B176" s="235"/>
      <c r="C176" s="236"/>
      <c r="D176" s="226" t="s">
        <v>127</v>
      </c>
      <c r="E176" s="237" t="s">
        <v>19</v>
      </c>
      <c r="F176" s="238" t="s">
        <v>311</v>
      </c>
      <c r="G176" s="236"/>
      <c r="H176" s="239">
        <v>3.1360000000000001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127</v>
      </c>
      <c r="AU176" s="245" t="s">
        <v>83</v>
      </c>
      <c r="AV176" s="14" t="s">
        <v>83</v>
      </c>
      <c r="AW176" s="14" t="s">
        <v>34</v>
      </c>
      <c r="AX176" s="14" t="s">
        <v>81</v>
      </c>
      <c r="AY176" s="245" t="s">
        <v>116</v>
      </c>
    </row>
    <row r="177" s="2" customFormat="1" ht="24.15" customHeight="1">
      <c r="A177" s="40"/>
      <c r="B177" s="41"/>
      <c r="C177" s="206" t="s">
        <v>312</v>
      </c>
      <c r="D177" s="206" t="s">
        <v>118</v>
      </c>
      <c r="E177" s="207" t="s">
        <v>313</v>
      </c>
      <c r="F177" s="208" t="s">
        <v>314</v>
      </c>
      <c r="G177" s="209" t="s">
        <v>145</v>
      </c>
      <c r="H177" s="210">
        <v>47.499000000000002</v>
      </c>
      <c r="I177" s="211"/>
      <c r="J177" s="212">
        <f>ROUND(I177*H177,2)</f>
        <v>0</v>
      </c>
      <c r="K177" s="208" t="s">
        <v>122</v>
      </c>
      <c r="L177" s="46"/>
      <c r="M177" s="213" t="s">
        <v>19</v>
      </c>
      <c r="N177" s="214" t="s">
        <v>44</v>
      </c>
      <c r="O177" s="86"/>
      <c r="P177" s="215">
        <f>O177*H177</f>
        <v>0</v>
      </c>
      <c r="Q177" s="215">
        <v>2.5018722040000001</v>
      </c>
      <c r="R177" s="215">
        <f>Q177*H177</f>
        <v>118.83642781779601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123</v>
      </c>
      <c r="AT177" s="217" t="s">
        <v>118</v>
      </c>
      <c r="AU177" s="217" t="s">
        <v>83</v>
      </c>
      <c r="AY177" s="19" t="s">
        <v>116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ROUND(I177*H177,2)</f>
        <v>0</v>
      </c>
      <c r="BL177" s="19" t="s">
        <v>123</v>
      </c>
      <c r="BM177" s="217" t="s">
        <v>315</v>
      </c>
    </row>
    <row r="178" s="2" customFormat="1">
      <c r="A178" s="40"/>
      <c r="B178" s="41"/>
      <c r="C178" s="42"/>
      <c r="D178" s="219" t="s">
        <v>125</v>
      </c>
      <c r="E178" s="42"/>
      <c r="F178" s="220" t="s">
        <v>316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125</v>
      </c>
      <c r="AU178" s="19" t="s">
        <v>83</v>
      </c>
    </row>
    <row r="179" s="13" customFormat="1">
      <c r="A179" s="13"/>
      <c r="B179" s="224"/>
      <c r="C179" s="225"/>
      <c r="D179" s="226" t="s">
        <v>127</v>
      </c>
      <c r="E179" s="227" t="s">
        <v>19</v>
      </c>
      <c r="F179" s="228" t="s">
        <v>317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127</v>
      </c>
      <c r="AU179" s="234" t="s">
        <v>83</v>
      </c>
      <c r="AV179" s="13" t="s">
        <v>81</v>
      </c>
      <c r="AW179" s="13" t="s">
        <v>34</v>
      </c>
      <c r="AX179" s="13" t="s">
        <v>73</v>
      </c>
      <c r="AY179" s="234" t="s">
        <v>116</v>
      </c>
    </row>
    <row r="180" s="14" customFormat="1">
      <c r="A180" s="14"/>
      <c r="B180" s="235"/>
      <c r="C180" s="236"/>
      <c r="D180" s="226" t="s">
        <v>127</v>
      </c>
      <c r="E180" s="237" t="s">
        <v>19</v>
      </c>
      <c r="F180" s="238" t="s">
        <v>318</v>
      </c>
      <c r="G180" s="236"/>
      <c r="H180" s="239">
        <v>47.499000000000002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127</v>
      </c>
      <c r="AU180" s="245" t="s">
        <v>83</v>
      </c>
      <c r="AV180" s="14" t="s">
        <v>83</v>
      </c>
      <c r="AW180" s="14" t="s">
        <v>34</v>
      </c>
      <c r="AX180" s="14" t="s">
        <v>73</v>
      </c>
      <c r="AY180" s="245" t="s">
        <v>116</v>
      </c>
    </row>
    <row r="181" s="15" customFormat="1">
      <c r="A181" s="15"/>
      <c r="B181" s="249"/>
      <c r="C181" s="250"/>
      <c r="D181" s="226" t="s">
        <v>127</v>
      </c>
      <c r="E181" s="251" t="s">
        <v>19</v>
      </c>
      <c r="F181" s="252" t="s">
        <v>223</v>
      </c>
      <c r="G181" s="250"/>
      <c r="H181" s="253">
        <v>47.499000000000002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9" t="s">
        <v>127</v>
      </c>
      <c r="AU181" s="259" t="s">
        <v>83</v>
      </c>
      <c r="AV181" s="15" t="s">
        <v>123</v>
      </c>
      <c r="AW181" s="15" t="s">
        <v>34</v>
      </c>
      <c r="AX181" s="15" t="s">
        <v>81</v>
      </c>
      <c r="AY181" s="259" t="s">
        <v>116</v>
      </c>
    </row>
    <row r="182" s="2" customFormat="1" ht="16.5" customHeight="1">
      <c r="A182" s="40"/>
      <c r="B182" s="41"/>
      <c r="C182" s="206" t="s">
        <v>319</v>
      </c>
      <c r="D182" s="206" t="s">
        <v>118</v>
      </c>
      <c r="E182" s="207" t="s">
        <v>320</v>
      </c>
      <c r="F182" s="208" t="s">
        <v>321</v>
      </c>
      <c r="G182" s="209" t="s">
        <v>121</v>
      </c>
      <c r="H182" s="210">
        <v>106.31999999999999</v>
      </c>
      <c r="I182" s="211"/>
      <c r="J182" s="212">
        <f>ROUND(I182*H182,2)</f>
        <v>0</v>
      </c>
      <c r="K182" s="208" t="s">
        <v>122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0.002944</v>
      </c>
      <c r="R182" s="215">
        <f>Q182*H182</f>
        <v>0.31300607999999996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123</v>
      </c>
      <c r="AT182" s="217" t="s">
        <v>118</v>
      </c>
      <c r="AU182" s="217" t="s">
        <v>83</v>
      </c>
      <c r="AY182" s="19" t="s">
        <v>116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123</v>
      </c>
      <c r="BM182" s="217" t="s">
        <v>322</v>
      </c>
    </row>
    <row r="183" s="2" customFormat="1">
      <c r="A183" s="40"/>
      <c r="B183" s="41"/>
      <c r="C183" s="42"/>
      <c r="D183" s="219" t="s">
        <v>125</v>
      </c>
      <c r="E183" s="42"/>
      <c r="F183" s="220" t="s">
        <v>323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125</v>
      </c>
      <c r="AU183" s="19" t="s">
        <v>83</v>
      </c>
    </row>
    <row r="184" s="14" customFormat="1">
      <c r="A184" s="14"/>
      <c r="B184" s="235"/>
      <c r="C184" s="236"/>
      <c r="D184" s="226" t="s">
        <v>127</v>
      </c>
      <c r="E184" s="237" t="s">
        <v>19</v>
      </c>
      <c r="F184" s="238" t="s">
        <v>324</v>
      </c>
      <c r="G184" s="236"/>
      <c r="H184" s="239">
        <v>106.31999999999999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127</v>
      </c>
      <c r="AU184" s="245" t="s">
        <v>83</v>
      </c>
      <c r="AV184" s="14" t="s">
        <v>83</v>
      </c>
      <c r="AW184" s="14" t="s">
        <v>34</v>
      </c>
      <c r="AX184" s="14" t="s">
        <v>81</v>
      </c>
      <c r="AY184" s="245" t="s">
        <v>116</v>
      </c>
    </row>
    <row r="185" s="2" customFormat="1" ht="16.5" customHeight="1">
      <c r="A185" s="40"/>
      <c r="B185" s="41"/>
      <c r="C185" s="206" t="s">
        <v>325</v>
      </c>
      <c r="D185" s="206" t="s">
        <v>118</v>
      </c>
      <c r="E185" s="207" t="s">
        <v>326</v>
      </c>
      <c r="F185" s="208" t="s">
        <v>327</v>
      </c>
      <c r="G185" s="209" t="s">
        <v>121</v>
      </c>
      <c r="H185" s="210">
        <v>106.31999999999999</v>
      </c>
      <c r="I185" s="211"/>
      <c r="J185" s="212">
        <f>ROUND(I185*H185,2)</f>
        <v>0</v>
      </c>
      <c r="K185" s="208" t="s">
        <v>122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123</v>
      </c>
      <c r="AT185" s="217" t="s">
        <v>118</v>
      </c>
      <c r="AU185" s="217" t="s">
        <v>83</v>
      </c>
      <c r="AY185" s="19" t="s">
        <v>116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ROUND(I185*H185,2)</f>
        <v>0</v>
      </c>
      <c r="BL185" s="19" t="s">
        <v>123</v>
      </c>
      <c r="BM185" s="217" t="s">
        <v>328</v>
      </c>
    </row>
    <row r="186" s="2" customFormat="1">
      <c r="A186" s="40"/>
      <c r="B186" s="41"/>
      <c r="C186" s="42"/>
      <c r="D186" s="219" t="s">
        <v>125</v>
      </c>
      <c r="E186" s="42"/>
      <c r="F186" s="220" t="s">
        <v>329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125</v>
      </c>
      <c r="AU186" s="19" t="s">
        <v>83</v>
      </c>
    </row>
    <row r="187" s="2" customFormat="1" ht="24.15" customHeight="1">
      <c r="A187" s="40"/>
      <c r="B187" s="41"/>
      <c r="C187" s="206" t="s">
        <v>330</v>
      </c>
      <c r="D187" s="206" t="s">
        <v>118</v>
      </c>
      <c r="E187" s="207" t="s">
        <v>331</v>
      </c>
      <c r="F187" s="208" t="s">
        <v>332</v>
      </c>
      <c r="G187" s="209" t="s">
        <v>153</v>
      </c>
      <c r="H187" s="210">
        <v>1.4770000000000001</v>
      </c>
      <c r="I187" s="211"/>
      <c r="J187" s="212">
        <f>ROUND(I187*H187,2)</f>
        <v>0</v>
      </c>
      <c r="K187" s="208" t="s">
        <v>122</v>
      </c>
      <c r="L187" s="46"/>
      <c r="M187" s="213" t="s">
        <v>19</v>
      </c>
      <c r="N187" s="214" t="s">
        <v>44</v>
      </c>
      <c r="O187" s="86"/>
      <c r="P187" s="215">
        <f>O187*H187</f>
        <v>0</v>
      </c>
      <c r="Q187" s="215">
        <v>1.0627727797</v>
      </c>
      <c r="R187" s="215">
        <f>Q187*H187</f>
        <v>1.5697153956169001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123</v>
      </c>
      <c r="AT187" s="217" t="s">
        <v>118</v>
      </c>
      <c r="AU187" s="217" t="s">
        <v>83</v>
      </c>
      <c r="AY187" s="19" t="s">
        <v>116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81</v>
      </c>
      <c r="BK187" s="218">
        <f>ROUND(I187*H187,2)</f>
        <v>0</v>
      </c>
      <c r="BL187" s="19" t="s">
        <v>123</v>
      </c>
      <c r="BM187" s="217" t="s">
        <v>333</v>
      </c>
    </row>
    <row r="188" s="2" customFormat="1">
      <c r="A188" s="40"/>
      <c r="B188" s="41"/>
      <c r="C188" s="42"/>
      <c r="D188" s="219" t="s">
        <v>125</v>
      </c>
      <c r="E188" s="42"/>
      <c r="F188" s="220" t="s">
        <v>334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125</v>
      </c>
      <c r="AU188" s="19" t="s">
        <v>83</v>
      </c>
    </row>
    <row r="189" s="13" customFormat="1">
      <c r="A189" s="13"/>
      <c r="B189" s="224"/>
      <c r="C189" s="225"/>
      <c r="D189" s="226" t="s">
        <v>127</v>
      </c>
      <c r="E189" s="227" t="s">
        <v>19</v>
      </c>
      <c r="F189" s="228" t="s">
        <v>335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127</v>
      </c>
      <c r="AU189" s="234" t="s">
        <v>83</v>
      </c>
      <c r="AV189" s="13" t="s">
        <v>81</v>
      </c>
      <c r="AW189" s="13" t="s">
        <v>34</v>
      </c>
      <c r="AX189" s="13" t="s">
        <v>73</v>
      </c>
      <c r="AY189" s="234" t="s">
        <v>116</v>
      </c>
    </row>
    <row r="190" s="14" customFormat="1">
      <c r="A190" s="14"/>
      <c r="B190" s="235"/>
      <c r="C190" s="236"/>
      <c r="D190" s="226" t="s">
        <v>127</v>
      </c>
      <c r="E190" s="237" t="s">
        <v>19</v>
      </c>
      <c r="F190" s="238" t="s">
        <v>336</v>
      </c>
      <c r="G190" s="236"/>
      <c r="H190" s="239">
        <v>1.4770000000000001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127</v>
      </c>
      <c r="AU190" s="245" t="s">
        <v>83</v>
      </c>
      <c r="AV190" s="14" t="s">
        <v>83</v>
      </c>
      <c r="AW190" s="14" t="s">
        <v>34</v>
      </c>
      <c r="AX190" s="14" t="s">
        <v>81</v>
      </c>
      <c r="AY190" s="245" t="s">
        <v>116</v>
      </c>
    </row>
    <row r="191" s="2" customFormat="1" ht="16.5" customHeight="1">
      <c r="A191" s="40"/>
      <c r="B191" s="41"/>
      <c r="C191" s="206" t="s">
        <v>337</v>
      </c>
      <c r="D191" s="206" t="s">
        <v>118</v>
      </c>
      <c r="E191" s="207" t="s">
        <v>338</v>
      </c>
      <c r="F191" s="208" t="s">
        <v>339</v>
      </c>
      <c r="G191" s="209" t="s">
        <v>285</v>
      </c>
      <c r="H191" s="210">
        <v>15</v>
      </c>
      <c r="I191" s="211"/>
      <c r="J191" s="212">
        <f>ROUND(I191*H191,2)</f>
        <v>0</v>
      </c>
      <c r="K191" s="208" t="s">
        <v>19</v>
      </c>
      <c r="L191" s="46"/>
      <c r="M191" s="213" t="s">
        <v>19</v>
      </c>
      <c r="N191" s="214" t="s">
        <v>44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123</v>
      </c>
      <c r="AT191" s="217" t="s">
        <v>118</v>
      </c>
      <c r="AU191" s="217" t="s">
        <v>83</v>
      </c>
      <c r="AY191" s="19" t="s">
        <v>116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81</v>
      </c>
      <c r="BK191" s="218">
        <f>ROUND(I191*H191,2)</f>
        <v>0</v>
      </c>
      <c r="BL191" s="19" t="s">
        <v>123</v>
      </c>
      <c r="BM191" s="217" t="s">
        <v>340</v>
      </c>
    </row>
    <row r="192" s="12" customFormat="1" ht="22.8" customHeight="1">
      <c r="A192" s="12"/>
      <c r="B192" s="190"/>
      <c r="C192" s="191"/>
      <c r="D192" s="192" t="s">
        <v>72</v>
      </c>
      <c r="E192" s="204" t="s">
        <v>134</v>
      </c>
      <c r="F192" s="204" t="s">
        <v>341</v>
      </c>
      <c r="G192" s="191"/>
      <c r="H192" s="191"/>
      <c r="I192" s="194"/>
      <c r="J192" s="205">
        <f>BK192</f>
        <v>0</v>
      </c>
      <c r="K192" s="191"/>
      <c r="L192" s="196"/>
      <c r="M192" s="197"/>
      <c r="N192" s="198"/>
      <c r="O192" s="198"/>
      <c r="P192" s="199">
        <f>SUM(P193:P194)</f>
        <v>0</v>
      </c>
      <c r="Q192" s="198"/>
      <c r="R192" s="199">
        <f>SUM(R193:R194)</f>
        <v>0</v>
      </c>
      <c r="S192" s="198"/>
      <c r="T192" s="200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1" t="s">
        <v>81</v>
      </c>
      <c r="AT192" s="202" t="s">
        <v>72</v>
      </c>
      <c r="AU192" s="202" t="s">
        <v>81</v>
      </c>
      <c r="AY192" s="201" t="s">
        <v>116</v>
      </c>
      <c r="BK192" s="203">
        <f>SUM(BK193:BK194)</f>
        <v>0</v>
      </c>
    </row>
    <row r="193" s="2" customFormat="1" ht="37.8" customHeight="1">
      <c r="A193" s="40"/>
      <c r="B193" s="41"/>
      <c r="C193" s="206" t="s">
        <v>7</v>
      </c>
      <c r="D193" s="206" t="s">
        <v>118</v>
      </c>
      <c r="E193" s="207" t="s">
        <v>342</v>
      </c>
      <c r="F193" s="208" t="s">
        <v>343</v>
      </c>
      <c r="G193" s="209" t="s">
        <v>344</v>
      </c>
      <c r="H193" s="210">
        <v>1</v>
      </c>
      <c r="I193" s="211"/>
      <c r="J193" s="212">
        <f>ROUND(I193*H193,2)</f>
        <v>0</v>
      </c>
      <c r="K193" s="208" t="s">
        <v>19</v>
      </c>
      <c r="L193" s="46"/>
      <c r="M193" s="213" t="s">
        <v>19</v>
      </c>
      <c r="N193" s="214" t="s">
        <v>44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123</v>
      </c>
      <c r="AT193" s="217" t="s">
        <v>118</v>
      </c>
      <c r="AU193" s="217" t="s">
        <v>83</v>
      </c>
      <c r="AY193" s="19" t="s">
        <v>116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81</v>
      </c>
      <c r="BK193" s="218">
        <f>ROUND(I193*H193,2)</f>
        <v>0</v>
      </c>
      <c r="BL193" s="19" t="s">
        <v>123</v>
      </c>
      <c r="BM193" s="217" t="s">
        <v>345</v>
      </c>
    </row>
    <row r="194" s="2" customFormat="1" ht="37.8" customHeight="1">
      <c r="A194" s="40"/>
      <c r="B194" s="41"/>
      <c r="C194" s="206" t="s">
        <v>346</v>
      </c>
      <c r="D194" s="206" t="s">
        <v>118</v>
      </c>
      <c r="E194" s="207" t="s">
        <v>347</v>
      </c>
      <c r="F194" s="208" t="s">
        <v>348</v>
      </c>
      <c r="G194" s="209" t="s">
        <v>344</v>
      </c>
      <c r="H194" s="210">
        <v>1</v>
      </c>
      <c r="I194" s="211"/>
      <c r="J194" s="212">
        <f>ROUND(I194*H194,2)</f>
        <v>0</v>
      </c>
      <c r="K194" s="208" t="s">
        <v>19</v>
      </c>
      <c r="L194" s="46"/>
      <c r="M194" s="213" t="s">
        <v>19</v>
      </c>
      <c r="N194" s="214" t="s">
        <v>44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123</v>
      </c>
      <c r="AT194" s="217" t="s">
        <v>118</v>
      </c>
      <c r="AU194" s="217" t="s">
        <v>83</v>
      </c>
      <c r="AY194" s="19" t="s">
        <v>116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81</v>
      </c>
      <c r="BK194" s="218">
        <f>ROUND(I194*H194,2)</f>
        <v>0</v>
      </c>
      <c r="BL194" s="19" t="s">
        <v>123</v>
      </c>
      <c r="BM194" s="217" t="s">
        <v>349</v>
      </c>
    </row>
    <row r="195" s="12" customFormat="1" ht="22.8" customHeight="1">
      <c r="A195" s="12"/>
      <c r="B195" s="190"/>
      <c r="C195" s="191"/>
      <c r="D195" s="192" t="s">
        <v>72</v>
      </c>
      <c r="E195" s="204" t="s">
        <v>123</v>
      </c>
      <c r="F195" s="204" t="s">
        <v>350</v>
      </c>
      <c r="G195" s="191"/>
      <c r="H195" s="191"/>
      <c r="I195" s="194"/>
      <c r="J195" s="205">
        <f>BK195</f>
        <v>0</v>
      </c>
      <c r="K195" s="191"/>
      <c r="L195" s="196"/>
      <c r="M195" s="197"/>
      <c r="N195" s="198"/>
      <c r="O195" s="198"/>
      <c r="P195" s="199">
        <f>SUM(P196:P202)</f>
        <v>0</v>
      </c>
      <c r="Q195" s="198"/>
      <c r="R195" s="199">
        <f>SUM(R196:R202)</f>
        <v>197.92078687499998</v>
      </c>
      <c r="S195" s="198"/>
      <c r="T195" s="200">
        <f>SUM(T196:T202)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81</v>
      </c>
      <c r="AT195" s="202" t="s">
        <v>72</v>
      </c>
      <c r="AU195" s="202" t="s">
        <v>81</v>
      </c>
      <c r="AY195" s="201" t="s">
        <v>116</v>
      </c>
      <c r="BK195" s="203">
        <f>SUM(BK196:BK202)</f>
        <v>0</v>
      </c>
    </row>
    <row r="196" s="2" customFormat="1" ht="33" customHeight="1">
      <c r="A196" s="40"/>
      <c r="B196" s="41"/>
      <c r="C196" s="206" t="s">
        <v>351</v>
      </c>
      <c r="D196" s="206" t="s">
        <v>118</v>
      </c>
      <c r="E196" s="207" t="s">
        <v>352</v>
      </c>
      <c r="F196" s="208" t="s">
        <v>353</v>
      </c>
      <c r="G196" s="209" t="s">
        <v>145</v>
      </c>
      <c r="H196" s="210">
        <v>4.7999999999999998</v>
      </c>
      <c r="I196" s="211"/>
      <c r="J196" s="212">
        <f>ROUND(I196*H196,2)</f>
        <v>0</v>
      </c>
      <c r="K196" s="208" t="s">
        <v>122</v>
      </c>
      <c r="L196" s="46"/>
      <c r="M196" s="213" t="s">
        <v>19</v>
      </c>
      <c r="N196" s="214" t="s">
        <v>44</v>
      </c>
      <c r="O196" s="86"/>
      <c r="P196" s="215">
        <f>O196*H196</f>
        <v>0</v>
      </c>
      <c r="Q196" s="215">
        <v>1.8907700000000001</v>
      </c>
      <c r="R196" s="215">
        <f>Q196*H196</f>
        <v>9.0756960000000007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123</v>
      </c>
      <c r="AT196" s="217" t="s">
        <v>118</v>
      </c>
      <c r="AU196" s="217" t="s">
        <v>83</v>
      </c>
      <c r="AY196" s="19" t="s">
        <v>116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ROUND(I196*H196,2)</f>
        <v>0</v>
      </c>
      <c r="BL196" s="19" t="s">
        <v>123</v>
      </c>
      <c r="BM196" s="217" t="s">
        <v>354</v>
      </c>
    </row>
    <row r="197" s="2" customFormat="1">
      <c r="A197" s="40"/>
      <c r="B197" s="41"/>
      <c r="C197" s="42"/>
      <c r="D197" s="219" t="s">
        <v>125</v>
      </c>
      <c r="E197" s="42"/>
      <c r="F197" s="220" t="s">
        <v>355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125</v>
      </c>
      <c r="AU197" s="19" t="s">
        <v>83</v>
      </c>
    </row>
    <row r="198" s="13" customFormat="1">
      <c r="A198" s="13"/>
      <c r="B198" s="224"/>
      <c r="C198" s="225"/>
      <c r="D198" s="226" t="s">
        <v>127</v>
      </c>
      <c r="E198" s="227" t="s">
        <v>19</v>
      </c>
      <c r="F198" s="228" t="s">
        <v>356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127</v>
      </c>
      <c r="AU198" s="234" t="s">
        <v>83</v>
      </c>
      <c r="AV198" s="13" t="s">
        <v>81</v>
      </c>
      <c r="AW198" s="13" t="s">
        <v>34</v>
      </c>
      <c r="AX198" s="13" t="s">
        <v>73</v>
      </c>
      <c r="AY198" s="234" t="s">
        <v>116</v>
      </c>
    </row>
    <row r="199" s="14" customFormat="1">
      <c r="A199" s="14"/>
      <c r="B199" s="235"/>
      <c r="C199" s="236"/>
      <c r="D199" s="226" t="s">
        <v>127</v>
      </c>
      <c r="E199" s="237" t="s">
        <v>19</v>
      </c>
      <c r="F199" s="238" t="s">
        <v>357</v>
      </c>
      <c r="G199" s="236"/>
      <c r="H199" s="239">
        <v>4.7999999999999998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127</v>
      </c>
      <c r="AU199" s="245" t="s">
        <v>83</v>
      </c>
      <c r="AV199" s="14" t="s">
        <v>83</v>
      </c>
      <c r="AW199" s="14" t="s">
        <v>34</v>
      </c>
      <c r="AX199" s="14" t="s">
        <v>81</v>
      </c>
      <c r="AY199" s="245" t="s">
        <v>116</v>
      </c>
    </row>
    <row r="200" s="2" customFormat="1" ht="24.15" customHeight="1">
      <c r="A200" s="40"/>
      <c r="B200" s="41"/>
      <c r="C200" s="206" t="s">
        <v>358</v>
      </c>
      <c r="D200" s="206" t="s">
        <v>118</v>
      </c>
      <c r="E200" s="207" t="s">
        <v>359</v>
      </c>
      <c r="F200" s="208" t="s">
        <v>360</v>
      </c>
      <c r="G200" s="209" t="s">
        <v>145</v>
      </c>
      <c r="H200" s="210">
        <v>77.625</v>
      </c>
      <c r="I200" s="211"/>
      <c r="J200" s="212">
        <f>ROUND(I200*H200,2)</f>
        <v>0</v>
      </c>
      <c r="K200" s="208" t="s">
        <v>122</v>
      </c>
      <c r="L200" s="46"/>
      <c r="M200" s="213" t="s">
        <v>19</v>
      </c>
      <c r="N200" s="214" t="s">
        <v>44</v>
      </c>
      <c r="O200" s="86"/>
      <c r="P200" s="215">
        <f>O200*H200</f>
        <v>0</v>
      </c>
      <c r="Q200" s="215">
        <v>2.4327869999999998</v>
      </c>
      <c r="R200" s="215">
        <f>Q200*H200</f>
        <v>188.84509087499998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123</v>
      </c>
      <c r="AT200" s="217" t="s">
        <v>118</v>
      </c>
      <c r="AU200" s="217" t="s">
        <v>83</v>
      </c>
      <c r="AY200" s="19" t="s">
        <v>116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81</v>
      </c>
      <c r="BK200" s="218">
        <f>ROUND(I200*H200,2)</f>
        <v>0</v>
      </c>
      <c r="BL200" s="19" t="s">
        <v>123</v>
      </c>
      <c r="BM200" s="217" t="s">
        <v>361</v>
      </c>
    </row>
    <row r="201" s="2" customFormat="1">
      <c r="A201" s="40"/>
      <c r="B201" s="41"/>
      <c r="C201" s="42"/>
      <c r="D201" s="219" t="s">
        <v>125</v>
      </c>
      <c r="E201" s="42"/>
      <c r="F201" s="220" t="s">
        <v>362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125</v>
      </c>
      <c r="AU201" s="19" t="s">
        <v>83</v>
      </c>
    </row>
    <row r="202" s="14" customFormat="1">
      <c r="A202" s="14"/>
      <c r="B202" s="235"/>
      <c r="C202" s="236"/>
      <c r="D202" s="226" t="s">
        <v>127</v>
      </c>
      <c r="E202" s="237" t="s">
        <v>19</v>
      </c>
      <c r="F202" s="238" t="s">
        <v>363</v>
      </c>
      <c r="G202" s="236"/>
      <c r="H202" s="239">
        <v>77.625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127</v>
      </c>
      <c r="AU202" s="245" t="s">
        <v>83</v>
      </c>
      <c r="AV202" s="14" t="s">
        <v>83</v>
      </c>
      <c r="AW202" s="14" t="s">
        <v>34</v>
      </c>
      <c r="AX202" s="14" t="s">
        <v>81</v>
      </c>
      <c r="AY202" s="245" t="s">
        <v>116</v>
      </c>
    </row>
    <row r="203" s="12" customFormat="1" ht="22.8" customHeight="1">
      <c r="A203" s="12"/>
      <c r="B203" s="190"/>
      <c r="C203" s="191"/>
      <c r="D203" s="192" t="s">
        <v>72</v>
      </c>
      <c r="E203" s="204" t="s">
        <v>150</v>
      </c>
      <c r="F203" s="204" t="s">
        <v>364</v>
      </c>
      <c r="G203" s="191"/>
      <c r="H203" s="191"/>
      <c r="I203" s="194"/>
      <c r="J203" s="205">
        <f>BK203</f>
        <v>0</v>
      </c>
      <c r="K203" s="191"/>
      <c r="L203" s="196"/>
      <c r="M203" s="197"/>
      <c r="N203" s="198"/>
      <c r="O203" s="198"/>
      <c r="P203" s="199">
        <f>SUM(P204:P239)</f>
        <v>0</v>
      </c>
      <c r="Q203" s="198"/>
      <c r="R203" s="199">
        <f>SUM(R204:R239)</f>
        <v>562.56317361999993</v>
      </c>
      <c r="S203" s="198"/>
      <c r="T203" s="200">
        <f>SUM(T204:T239)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1" t="s">
        <v>81</v>
      </c>
      <c r="AT203" s="202" t="s">
        <v>72</v>
      </c>
      <c r="AU203" s="202" t="s">
        <v>81</v>
      </c>
      <c r="AY203" s="201" t="s">
        <v>116</v>
      </c>
      <c r="BK203" s="203">
        <f>SUM(BK204:BK239)</f>
        <v>0</v>
      </c>
    </row>
    <row r="204" s="2" customFormat="1" ht="33" customHeight="1">
      <c r="A204" s="40"/>
      <c r="B204" s="41"/>
      <c r="C204" s="206" t="s">
        <v>365</v>
      </c>
      <c r="D204" s="206" t="s">
        <v>118</v>
      </c>
      <c r="E204" s="207" t="s">
        <v>366</v>
      </c>
      <c r="F204" s="208" t="s">
        <v>367</v>
      </c>
      <c r="G204" s="209" t="s">
        <v>121</v>
      </c>
      <c r="H204" s="210">
        <v>310.5</v>
      </c>
      <c r="I204" s="211"/>
      <c r="J204" s="212">
        <f>ROUND(I204*H204,2)</f>
        <v>0</v>
      </c>
      <c r="K204" s="208" t="s">
        <v>122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123</v>
      </c>
      <c r="AT204" s="217" t="s">
        <v>118</v>
      </c>
      <c r="AU204" s="217" t="s">
        <v>83</v>
      </c>
      <c r="AY204" s="19" t="s">
        <v>116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ROUND(I204*H204,2)</f>
        <v>0</v>
      </c>
      <c r="BL204" s="19" t="s">
        <v>123</v>
      </c>
      <c r="BM204" s="217" t="s">
        <v>368</v>
      </c>
    </row>
    <row r="205" s="2" customFormat="1">
      <c r="A205" s="40"/>
      <c r="B205" s="41"/>
      <c r="C205" s="42"/>
      <c r="D205" s="219" t="s">
        <v>125</v>
      </c>
      <c r="E205" s="42"/>
      <c r="F205" s="220" t="s">
        <v>369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125</v>
      </c>
      <c r="AU205" s="19" t="s">
        <v>83</v>
      </c>
    </row>
    <row r="206" s="13" customFormat="1">
      <c r="A206" s="13"/>
      <c r="B206" s="224"/>
      <c r="C206" s="225"/>
      <c r="D206" s="226" t="s">
        <v>127</v>
      </c>
      <c r="E206" s="227" t="s">
        <v>19</v>
      </c>
      <c r="F206" s="228" t="s">
        <v>370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127</v>
      </c>
      <c r="AU206" s="234" t="s">
        <v>83</v>
      </c>
      <c r="AV206" s="13" t="s">
        <v>81</v>
      </c>
      <c r="AW206" s="13" t="s">
        <v>34</v>
      </c>
      <c r="AX206" s="13" t="s">
        <v>73</v>
      </c>
      <c r="AY206" s="234" t="s">
        <v>116</v>
      </c>
    </row>
    <row r="207" s="14" customFormat="1">
      <c r="A207" s="14"/>
      <c r="B207" s="235"/>
      <c r="C207" s="236"/>
      <c r="D207" s="226" t="s">
        <v>127</v>
      </c>
      <c r="E207" s="237" t="s">
        <v>19</v>
      </c>
      <c r="F207" s="238" t="s">
        <v>371</v>
      </c>
      <c r="G207" s="236"/>
      <c r="H207" s="239">
        <v>310.5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127</v>
      </c>
      <c r="AU207" s="245" t="s">
        <v>83</v>
      </c>
      <c r="AV207" s="14" t="s">
        <v>83</v>
      </c>
      <c r="AW207" s="14" t="s">
        <v>34</v>
      </c>
      <c r="AX207" s="14" t="s">
        <v>81</v>
      </c>
      <c r="AY207" s="245" t="s">
        <v>116</v>
      </c>
    </row>
    <row r="208" s="2" customFormat="1" ht="33" customHeight="1">
      <c r="A208" s="40"/>
      <c r="B208" s="41"/>
      <c r="C208" s="206" t="s">
        <v>372</v>
      </c>
      <c r="D208" s="206" t="s">
        <v>118</v>
      </c>
      <c r="E208" s="207" t="s">
        <v>373</v>
      </c>
      <c r="F208" s="208" t="s">
        <v>374</v>
      </c>
      <c r="G208" s="209" t="s">
        <v>121</v>
      </c>
      <c r="H208" s="210">
        <v>310.5</v>
      </c>
      <c r="I208" s="211"/>
      <c r="J208" s="212">
        <f>ROUND(I208*H208,2)</f>
        <v>0</v>
      </c>
      <c r="K208" s="208" t="s">
        <v>122</v>
      </c>
      <c r="L208" s="46"/>
      <c r="M208" s="213" t="s">
        <v>19</v>
      </c>
      <c r="N208" s="214" t="s">
        <v>44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123</v>
      </c>
      <c r="AT208" s="217" t="s">
        <v>118</v>
      </c>
      <c r="AU208" s="217" t="s">
        <v>83</v>
      </c>
      <c r="AY208" s="19" t="s">
        <v>116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123</v>
      </c>
      <c r="BM208" s="217" t="s">
        <v>375</v>
      </c>
    </row>
    <row r="209" s="2" customFormat="1">
      <c r="A209" s="40"/>
      <c r="B209" s="41"/>
      <c r="C209" s="42"/>
      <c r="D209" s="219" t="s">
        <v>125</v>
      </c>
      <c r="E209" s="42"/>
      <c r="F209" s="220" t="s">
        <v>376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125</v>
      </c>
      <c r="AU209" s="19" t="s">
        <v>83</v>
      </c>
    </row>
    <row r="210" s="13" customFormat="1">
      <c r="A210" s="13"/>
      <c r="B210" s="224"/>
      <c r="C210" s="225"/>
      <c r="D210" s="226" t="s">
        <v>127</v>
      </c>
      <c r="E210" s="227" t="s">
        <v>19</v>
      </c>
      <c r="F210" s="228" t="s">
        <v>377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127</v>
      </c>
      <c r="AU210" s="234" t="s">
        <v>83</v>
      </c>
      <c r="AV210" s="13" t="s">
        <v>81</v>
      </c>
      <c r="AW210" s="13" t="s">
        <v>34</v>
      </c>
      <c r="AX210" s="13" t="s">
        <v>73</v>
      </c>
      <c r="AY210" s="234" t="s">
        <v>116</v>
      </c>
    </row>
    <row r="211" s="14" customFormat="1">
      <c r="A211" s="14"/>
      <c r="B211" s="235"/>
      <c r="C211" s="236"/>
      <c r="D211" s="226" t="s">
        <v>127</v>
      </c>
      <c r="E211" s="237" t="s">
        <v>19</v>
      </c>
      <c r="F211" s="238" t="s">
        <v>371</v>
      </c>
      <c r="G211" s="236"/>
      <c r="H211" s="239">
        <v>310.5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127</v>
      </c>
      <c r="AU211" s="245" t="s">
        <v>83</v>
      </c>
      <c r="AV211" s="14" t="s">
        <v>83</v>
      </c>
      <c r="AW211" s="14" t="s">
        <v>34</v>
      </c>
      <c r="AX211" s="14" t="s">
        <v>81</v>
      </c>
      <c r="AY211" s="245" t="s">
        <v>116</v>
      </c>
    </row>
    <row r="212" s="2" customFormat="1" ht="33" customHeight="1">
      <c r="A212" s="40"/>
      <c r="B212" s="41"/>
      <c r="C212" s="206" t="s">
        <v>378</v>
      </c>
      <c r="D212" s="206" t="s">
        <v>118</v>
      </c>
      <c r="E212" s="207" t="s">
        <v>379</v>
      </c>
      <c r="F212" s="208" t="s">
        <v>380</v>
      </c>
      <c r="G212" s="209" t="s">
        <v>121</v>
      </c>
      <c r="H212" s="210">
        <v>310.5</v>
      </c>
      <c r="I212" s="211"/>
      <c r="J212" s="212">
        <f>ROUND(I212*H212,2)</f>
        <v>0</v>
      </c>
      <c r="K212" s="208" t="s">
        <v>122</v>
      </c>
      <c r="L212" s="46"/>
      <c r="M212" s="213" t="s">
        <v>19</v>
      </c>
      <c r="N212" s="214" t="s">
        <v>44</v>
      </c>
      <c r="O212" s="86"/>
      <c r="P212" s="215">
        <f>O212*H212</f>
        <v>0</v>
      </c>
      <c r="Q212" s="215">
        <v>0.68999999999999995</v>
      </c>
      <c r="R212" s="215">
        <f>Q212*H212</f>
        <v>214.24499999999998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123</v>
      </c>
      <c r="AT212" s="217" t="s">
        <v>118</v>
      </c>
      <c r="AU212" s="217" t="s">
        <v>83</v>
      </c>
      <c r="AY212" s="19" t="s">
        <v>116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81</v>
      </c>
      <c r="BK212" s="218">
        <f>ROUND(I212*H212,2)</f>
        <v>0</v>
      </c>
      <c r="BL212" s="19" t="s">
        <v>123</v>
      </c>
      <c r="BM212" s="217" t="s">
        <v>381</v>
      </c>
    </row>
    <row r="213" s="2" customFormat="1">
      <c r="A213" s="40"/>
      <c r="B213" s="41"/>
      <c r="C213" s="42"/>
      <c r="D213" s="219" t="s">
        <v>125</v>
      </c>
      <c r="E213" s="42"/>
      <c r="F213" s="220" t="s">
        <v>382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125</v>
      </c>
      <c r="AU213" s="19" t="s">
        <v>83</v>
      </c>
    </row>
    <row r="214" s="13" customFormat="1">
      <c r="A214" s="13"/>
      <c r="B214" s="224"/>
      <c r="C214" s="225"/>
      <c r="D214" s="226" t="s">
        <v>127</v>
      </c>
      <c r="E214" s="227" t="s">
        <v>19</v>
      </c>
      <c r="F214" s="228" t="s">
        <v>383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127</v>
      </c>
      <c r="AU214" s="234" t="s">
        <v>83</v>
      </c>
      <c r="AV214" s="13" t="s">
        <v>81</v>
      </c>
      <c r="AW214" s="13" t="s">
        <v>34</v>
      </c>
      <c r="AX214" s="13" t="s">
        <v>73</v>
      </c>
      <c r="AY214" s="234" t="s">
        <v>116</v>
      </c>
    </row>
    <row r="215" s="14" customFormat="1">
      <c r="A215" s="14"/>
      <c r="B215" s="235"/>
      <c r="C215" s="236"/>
      <c r="D215" s="226" t="s">
        <v>127</v>
      </c>
      <c r="E215" s="237" t="s">
        <v>19</v>
      </c>
      <c r="F215" s="238" t="s">
        <v>384</v>
      </c>
      <c r="G215" s="236"/>
      <c r="H215" s="239">
        <v>310.5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127</v>
      </c>
      <c r="AU215" s="245" t="s">
        <v>83</v>
      </c>
      <c r="AV215" s="14" t="s">
        <v>83</v>
      </c>
      <c r="AW215" s="14" t="s">
        <v>34</v>
      </c>
      <c r="AX215" s="14" t="s">
        <v>81</v>
      </c>
      <c r="AY215" s="245" t="s">
        <v>116</v>
      </c>
    </row>
    <row r="216" s="2" customFormat="1" ht="33" customHeight="1">
      <c r="A216" s="40"/>
      <c r="B216" s="41"/>
      <c r="C216" s="206" t="s">
        <v>385</v>
      </c>
      <c r="D216" s="206" t="s">
        <v>118</v>
      </c>
      <c r="E216" s="207" t="s">
        <v>386</v>
      </c>
      <c r="F216" s="208" t="s">
        <v>387</v>
      </c>
      <c r="G216" s="209" t="s">
        <v>121</v>
      </c>
      <c r="H216" s="210">
        <v>310.5</v>
      </c>
      <c r="I216" s="211"/>
      <c r="J216" s="212">
        <f>ROUND(I216*H216,2)</f>
        <v>0</v>
      </c>
      <c r="K216" s="208" t="s">
        <v>122</v>
      </c>
      <c r="L216" s="46"/>
      <c r="M216" s="213" t="s">
        <v>19</v>
      </c>
      <c r="N216" s="214" t="s">
        <v>44</v>
      </c>
      <c r="O216" s="86"/>
      <c r="P216" s="215">
        <f>O216*H216</f>
        <v>0</v>
      </c>
      <c r="Q216" s="215">
        <v>0.57499999999999996</v>
      </c>
      <c r="R216" s="215">
        <f>Q216*H216</f>
        <v>178.53749999999999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123</v>
      </c>
      <c r="AT216" s="217" t="s">
        <v>118</v>
      </c>
      <c r="AU216" s="217" t="s">
        <v>83</v>
      </c>
      <c r="AY216" s="19" t="s">
        <v>116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81</v>
      </c>
      <c r="BK216" s="218">
        <f>ROUND(I216*H216,2)</f>
        <v>0</v>
      </c>
      <c r="BL216" s="19" t="s">
        <v>123</v>
      </c>
      <c r="BM216" s="217" t="s">
        <v>388</v>
      </c>
    </row>
    <row r="217" s="2" customFormat="1">
      <c r="A217" s="40"/>
      <c r="B217" s="41"/>
      <c r="C217" s="42"/>
      <c r="D217" s="219" t="s">
        <v>125</v>
      </c>
      <c r="E217" s="42"/>
      <c r="F217" s="220" t="s">
        <v>389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125</v>
      </c>
      <c r="AU217" s="19" t="s">
        <v>83</v>
      </c>
    </row>
    <row r="218" s="13" customFormat="1">
      <c r="A218" s="13"/>
      <c r="B218" s="224"/>
      <c r="C218" s="225"/>
      <c r="D218" s="226" t="s">
        <v>127</v>
      </c>
      <c r="E218" s="227" t="s">
        <v>19</v>
      </c>
      <c r="F218" s="228" t="s">
        <v>383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127</v>
      </c>
      <c r="AU218" s="234" t="s">
        <v>83</v>
      </c>
      <c r="AV218" s="13" t="s">
        <v>81</v>
      </c>
      <c r="AW218" s="13" t="s">
        <v>34</v>
      </c>
      <c r="AX218" s="13" t="s">
        <v>73</v>
      </c>
      <c r="AY218" s="234" t="s">
        <v>116</v>
      </c>
    </row>
    <row r="219" s="14" customFormat="1">
      <c r="A219" s="14"/>
      <c r="B219" s="235"/>
      <c r="C219" s="236"/>
      <c r="D219" s="226" t="s">
        <v>127</v>
      </c>
      <c r="E219" s="237" t="s">
        <v>19</v>
      </c>
      <c r="F219" s="238" t="s">
        <v>384</v>
      </c>
      <c r="G219" s="236"/>
      <c r="H219" s="239">
        <v>310.5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127</v>
      </c>
      <c r="AU219" s="245" t="s">
        <v>83</v>
      </c>
      <c r="AV219" s="14" t="s">
        <v>83</v>
      </c>
      <c r="AW219" s="14" t="s">
        <v>34</v>
      </c>
      <c r="AX219" s="14" t="s">
        <v>81</v>
      </c>
      <c r="AY219" s="245" t="s">
        <v>116</v>
      </c>
    </row>
    <row r="220" s="2" customFormat="1" ht="37.8" customHeight="1">
      <c r="A220" s="40"/>
      <c r="B220" s="41"/>
      <c r="C220" s="206" t="s">
        <v>390</v>
      </c>
      <c r="D220" s="206" t="s">
        <v>118</v>
      </c>
      <c r="E220" s="207" t="s">
        <v>391</v>
      </c>
      <c r="F220" s="208" t="s">
        <v>392</v>
      </c>
      <c r="G220" s="209" t="s">
        <v>121</v>
      </c>
      <c r="H220" s="210">
        <v>75</v>
      </c>
      <c r="I220" s="211"/>
      <c r="J220" s="212">
        <f>ROUND(I220*H220,2)</f>
        <v>0</v>
      </c>
      <c r="K220" s="208" t="s">
        <v>122</v>
      </c>
      <c r="L220" s="46"/>
      <c r="M220" s="213" t="s">
        <v>19</v>
      </c>
      <c r="N220" s="214" t="s">
        <v>44</v>
      </c>
      <c r="O220" s="86"/>
      <c r="P220" s="215">
        <f>O220*H220</f>
        <v>0</v>
      </c>
      <c r="Q220" s="215">
        <v>0.188466</v>
      </c>
      <c r="R220" s="215">
        <f>Q220*H220</f>
        <v>14.13495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123</v>
      </c>
      <c r="AT220" s="217" t="s">
        <v>118</v>
      </c>
      <c r="AU220" s="217" t="s">
        <v>83</v>
      </c>
      <c r="AY220" s="19" t="s">
        <v>116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81</v>
      </c>
      <c r="BK220" s="218">
        <f>ROUND(I220*H220,2)</f>
        <v>0</v>
      </c>
      <c r="BL220" s="19" t="s">
        <v>123</v>
      </c>
      <c r="BM220" s="217" t="s">
        <v>393</v>
      </c>
    </row>
    <row r="221" s="2" customFormat="1">
      <c r="A221" s="40"/>
      <c r="B221" s="41"/>
      <c r="C221" s="42"/>
      <c r="D221" s="219" t="s">
        <v>125</v>
      </c>
      <c r="E221" s="42"/>
      <c r="F221" s="220" t="s">
        <v>394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125</v>
      </c>
      <c r="AU221" s="19" t="s">
        <v>83</v>
      </c>
    </row>
    <row r="222" s="13" customFormat="1">
      <c r="A222" s="13"/>
      <c r="B222" s="224"/>
      <c r="C222" s="225"/>
      <c r="D222" s="226" t="s">
        <v>127</v>
      </c>
      <c r="E222" s="227" t="s">
        <v>19</v>
      </c>
      <c r="F222" s="228" t="s">
        <v>395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127</v>
      </c>
      <c r="AU222" s="234" t="s">
        <v>83</v>
      </c>
      <c r="AV222" s="13" t="s">
        <v>81</v>
      </c>
      <c r="AW222" s="13" t="s">
        <v>34</v>
      </c>
      <c r="AX222" s="13" t="s">
        <v>73</v>
      </c>
      <c r="AY222" s="234" t="s">
        <v>116</v>
      </c>
    </row>
    <row r="223" s="14" customFormat="1">
      <c r="A223" s="14"/>
      <c r="B223" s="235"/>
      <c r="C223" s="236"/>
      <c r="D223" s="226" t="s">
        <v>127</v>
      </c>
      <c r="E223" s="237" t="s">
        <v>19</v>
      </c>
      <c r="F223" s="238" t="s">
        <v>396</v>
      </c>
      <c r="G223" s="236"/>
      <c r="H223" s="239">
        <v>75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127</v>
      </c>
      <c r="AU223" s="245" t="s">
        <v>83</v>
      </c>
      <c r="AV223" s="14" t="s">
        <v>83</v>
      </c>
      <c r="AW223" s="14" t="s">
        <v>34</v>
      </c>
      <c r="AX223" s="14" t="s">
        <v>81</v>
      </c>
      <c r="AY223" s="245" t="s">
        <v>116</v>
      </c>
    </row>
    <row r="224" s="2" customFormat="1" ht="44.25" customHeight="1">
      <c r="A224" s="40"/>
      <c r="B224" s="41"/>
      <c r="C224" s="206" t="s">
        <v>397</v>
      </c>
      <c r="D224" s="206" t="s">
        <v>118</v>
      </c>
      <c r="E224" s="207" t="s">
        <v>398</v>
      </c>
      <c r="F224" s="208" t="s">
        <v>399</v>
      </c>
      <c r="G224" s="209" t="s">
        <v>121</v>
      </c>
      <c r="H224" s="210">
        <v>32.899999999999999</v>
      </c>
      <c r="I224" s="211"/>
      <c r="J224" s="212">
        <f>ROUND(I224*H224,2)</f>
        <v>0</v>
      </c>
      <c r="K224" s="208" t="s">
        <v>122</v>
      </c>
      <c r="L224" s="46"/>
      <c r="M224" s="213" t="s">
        <v>19</v>
      </c>
      <c r="N224" s="214" t="s">
        <v>44</v>
      </c>
      <c r="O224" s="86"/>
      <c r="P224" s="215">
        <f>O224*H224</f>
        <v>0</v>
      </c>
      <c r="Q224" s="215">
        <v>0.20745</v>
      </c>
      <c r="R224" s="215">
        <f>Q224*H224</f>
        <v>6.8251049999999998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123</v>
      </c>
      <c r="AT224" s="217" t="s">
        <v>118</v>
      </c>
      <c r="AU224" s="217" t="s">
        <v>83</v>
      </c>
      <c r="AY224" s="19" t="s">
        <v>116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81</v>
      </c>
      <c r="BK224" s="218">
        <f>ROUND(I224*H224,2)</f>
        <v>0</v>
      </c>
      <c r="BL224" s="19" t="s">
        <v>123</v>
      </c>
      <c r="BM224" s="217" t="s">
        <v>400</v>
      </c>
    </row>
    <row r="225" s="2" customFormat="1">
      <c r="A225" s="40"/>
      <c r="B225" s="41"/>
      <c r="C225" s="42"/>
      <c r="D225" s="219" t="s">
        <v>125</v>
      </c>
      <c r="E225" s="42"/>
      <c r="F225" s="220" t="s">
        <v>401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125</v>
      </c>
      <c r="AU225" s="19" t="s">
        <v>83</v>
      </c>
    </row>
    <row r="226" s="13" customFormat="1">
      <c r="A226" s="13"/>
      <c r="B226" s="224"/>
      <c r="C226" s="225"/>
      <c r="D226" s="226" t="s">
        <v>127</v>
      </c>
      <c r="E226" s="227" t="s">
        <v>19</v>
      </c>
      <c r="F226" s="228" t="s">
        <v>402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127</v>
      </c>
      <c r="AU226" s="234" t="s">
        <v>83</v>
      </c>
      <c r="AV226" s="13" t="s">
        <v>81</v>
      </c>
      <c r="AW226" s="13" t="s">
        <v>34</v>
      </c>
      <c r="AX226" s="13" t="s">
        <v>73</v>
      </c>
      <c r="AY226" s="234" t="s">
        <v>116</v>
      </c>
    </row>
    <row r="227" s="14" customFormat="1">
      <c r="A227" s="14"/>
      <c r="B227" s="235"/>
      <c r="C227" s="236"/>
      <c r="D227" s="226" t="s">
        <v>127</v>
      </c>
      <c r="E227" s="237" t="s">
        <v>19</v>
      </c>
      <c r="F227" s="238" t="s">
        <v>141</v>
      </c>
      <c r="G227" s="236"/>
      <c r="H227" s="239">
        <v>9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127</v>
      </c>
      <c r="AU227" s="245" t="s">
        <v>83</v>
      </c>
      <c r="AV227" s="14" t="s">
        <v>83</v>
      </c>
      <c r="AW227" s="14" t="s">
        <v>34</v>
      </c>
      <c r="AX227" s="14" t="s">
        <v>73</v>
      </c>
      <c r="AY227" s="245" t="s">
        <v>116</v>
      </c>
    </row>
    <row r="228" s="13" customFormat="1">
      <c r="A228" s="13"/>
      <c r="B228" s="224"/>
      <c r="C228" s="225"/>
      <c r="D228" s="226" t="s">
        <v>127</v>
      </c>
      <c r="E228" s="227" t="s">
        <v>19</v>
      </c>
      <c r="F228" s="228" t="s">
        <v>403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127</v>
      </c>
      <c r="AU228" s="234" t="s">
        <v>83</v>
      </c>
      <c r="AV228" s="13" t="s">
        <v>81</v>
      </c>
      <c r="AW228" s="13" t="s">
        <v>34</v>
      </c>
      <c r="AX228" s="13" t="s">
        <v>73</v>
      </c>
      <c r="AY228" s="234" t="s">
        <v>116</v>
      </c>
    </row>
    <row r="229" s="14" customFormat="1">
      <c r="A229" s="14"/>
      <c r="B229" s="235"/>
      <c r="C229" s="236"/>
      <c r="D229" s="226" t="s">
        <v>127</v>
      </c>
      <c r="E229" s="237" t="s">
        <v>19</v>
      </c>
      <c r="F229" s="238" t="s">
        <v>404</v>
      </c>
      <c r="G229" s="236"/>
      <c r="H229" s="239">
        <v>18.899999999999999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127</v>
      </c>
      <c r="AU229" s="245" t="s">
        <v>83</v>
      </c>
      <c r="AV229" s="14" t="s">
        <v>83</v>
      </c>
      <c r="AW229" s="14" t="s">
        <v>34</v>
      </c>
      <c r="AX229" s="14" t="s">
        <v>73</v>
      </c>
      <c r="AY229" s="245" t="s">
        <v>116</v>
      </c>
    </row>
    <row r="230" s="13" customFormat="1">
      <c r="A230" s="13"/>
      <c r="B230" s="224"/>
      <c r="C230" s="225"/>
      <c r="D230" s="226" t="s">
        <v>127</v>
      </c>
      <c r="E230" s="227" t="s">
        <v>19</v>
      </c>
      <c r="F230" s="228" t="s">
        <v>405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127</v>
      </c>
      <c r="AU230" s="234" t="s">
        <v>83</v>
      </c>
      <c r="AV230" s="13" t="s">
        <v>81</v>
      </c>
      <c r="AW230" s="13" t="s">
        <v>34</v>
      </c>
      <c r="AX230" s="13" t="s">
        <v>73</v>
      </c>
      <c r="AY230" s="234" t="s">
        <v>116</v>
      </c>
    </row>
    <row r="231" s="14" customFormat="1">
      <c r="A231" s="14"/>
      <c r="B231" s="235"/>
      <c r="C231" s="236"/>
      <c r="D231" s="226" t="s">
        <v>127</v>
      </c>
      <c r="E231" s="237" t="s">
        <v>19</v>
      </c>
      <c r="F231" s="238" t="s">
        <v>150</v>
      </c>
      <c r="G231" s="236"/>
      <c r="H231" s="239">
        <v>5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127</v>
      </c>
      <c r="AU231" s="245" t="s">
        <v>83</v>
      </c>
      <c r="AV231" s="14" t="s">
        <v>83</v>
      </c>
      <c r="AW231" s="14" t="s">
        <v>34</v>
      </c>
      <c r="AX231" s="14" t="s">
        <v>73</v>
      </c>
      <c r="AY231" s="245" t="s">
        <v>116</v>
      </c>
    </row>
    <row r="232" s="15" customFormat="1">
      <c r="A232" s="15"/>
      <c r="B232" s="249"/>
      <c r="C232" s="250"/>
      <c r="D232" s="226" t="s">
        <v>127</v>
      </c>
      <c r="E232" s="251" t="s">
        <v>19</v>
      </c>
      <c r="F232" s="252" t="s">
        <v>223</v>
      </c>
      <c r="G232" s="250"/>
      <c r="H232" s="253">
        <v>32.899999999999999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9" t="s">
        <v>127</v>
      </c>
      <c r="AU232" s="259" t="s">
        <v>83</v>
      </c>
      <c r="AV232" s="15" t="s">
        <v>123</v>
      </c>
      <c r="AW232" s="15" t="s">
        <v>34</v>
      </c>
      <c r="AX232" s="15" t="s">
        <v>81</v>
      </c>
      <c r="AY232" s="259" t="s">
        <v>116</v>
      </c>
    </row>
    <row r="233" s="2" customFormat="1" ht="24.15" customHeight="1">
      <c r="A233" s="40"/>
      <c r="B233" s="41"/>
      <c r="C233" s="206" t="s">
        <v>406</v>
      </c>
      <c r="D233" s="206" t="s">
        <v>118</v>
      </c>
      <c r="E233" s="207" t="s">
        <v>407</v>
      </c>
      <c r="F233" s="208" t="s">
        <v>408</v>
      </c>
      <c r="G233" s="209" t="s">
        <v>121</v>
      </c>
      <c r="H233" s="210">
        <v>75</v>
      </c>
      <c r="I233" s="211"/>
      <c r="J233" s="212">
        <f>ROUND(I233*H233,2)</f>
        <v>0</v>
      </c>
      <c r="K233" s="208" t="s">
        <v>122</v>
      </c>
      <c r="L233" s="46"/>
      <c r="M233" s="213" t="s">
        <v>19</v>
      </c>
      <c r="N233" s="214" t="s">
        <v>44</v>
      </c>
      <c r="O233" s="86"/>
      <c r="P233" s="215">
        <f>O233*H233</f>
        <v>0</v>
      </c>
      <c r="Q233" s="215">
        <v>0.37370874999999998</v>
      </c>
      <c r="R233" s="215">
        <f>Q233*H233</f>
        <v>28.028156249999999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123</v>
      </c>
      <c r="AT233" s="217" t="s">
        <v>118</v>
      </c>
      <c r="AU233" s="217" t="s">
        <v>83</v>
      </c>
      <c r="AY233" s="19" t="s">
        <v>116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81</v>
      </c>
      <c r="BK233" s="218">
        <f>ROUND(I233*H233,2)</f>
        <v>0</v>
      </c>
      <c r="BL233" s="19" t="s">
        <v>123</v>
      </c>
      <c r="BM233" s="217" t="s">
        <v>409</v>
      </c>
    </row>
    <row r="234" s="2" customFormat="1">
      <c r="A234" s="40"/>
      <c r="B234" s="41"/>
      <c r="C234" s="42"/>
      <c r="D234" s="219" t="s">
        <v>125</v>
      </c>
      <c r="E234" s="42"/>
      <c r="F234" s="220" t="s">
        <v>410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125</v>
      </c>
      <c r="AU234" s="19" t="s">
        <v>83</v>
      </c>
    </row>
    <row r="235" s="13" customFormat="1">
      <c r="A235" s="13"/>
      <c r="B235" s="224"/>
      <c r="C235" s="225"/>
      <c r="D235" s="226" t="s">
        <v>127</v>
      </c>
      <c r="E235" s="227" t="s">
        <v>19</v>
      </c>
      <c r="F235" s="228" t="s">
        <v>395</v>
      </c>
      <c r="G235" s="225"/>
      <c r="H235" s="227" t="s">
        <v>19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127</v>
      </c>
      <c r="AU235" s="234" t="s">
        <v>83</v>
      </c>
      <c r="AV235" s="13" t="s">
        <v>81</v>
      </c>
      <c r="AW235" s="13" t="s">
        <v>34</v>
      </c>
      <c r="AX235" s="13" t="s">
        <v>73</v>
      </c>
      <c r="AY235" s="234" t="s">
        <v>116</v>
      </c>
    </row>
    <row r="236" s="14" customFormat="1">
      <c r="A236" s="14"/>
      <c r="B236" s="235"/>
      <c r="C236" s="236"/>
      <c r="D236" s="226" t="s">
        <v>127</v>
      </c>
      <c r="E236" s="237" t="s">
        <v>19</v>
      </c>
      <c r="F236" s="238" t="s">
        <v>396</v>
      </c>
      <c r="G236" s="236"/>
      <c r="H236" s="239">
        <v>75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127</v>
      </c>
      <c r="AU236" s="245" t="s">
        <v>83</v>
      </c>
      <c r="AV236" s="14" t="s">
        <v>83</v>
      </c>
      <c r="AW236" s="14" t="s">
        <v>34</v>
      </c>
      <c r="AX236" s="14" t="s">
        <v>81</v>
      </c>
      <c r="AY236" s="245" t="s">
        <v>116</v>
      </c>
    </row>
    <row r="237" s="2" customFormat="1" ht="24.15" customHeight="1">
      <c r="A237" s="40"/>
      <c r="B237" s="41"/>
      <c r="C237" s="206" t="s">
        <v>411</v>
      </c>
      <c r="D237" s="206" t="s">
        <v>118</v>
      </c>
      <c r="E237" s="207" t="s">
        <v>412</v>
      </c>
      <c r="F237" s="208" t="s">
        <v>413</v>
      </c>
      <c r="G237" s="209" t="s">
        <v>121</v>
      </c>
      <c r="H237" s="210">
        <v>230.91999999999999</v>
      </c>
      <c r="I237" s="211"/>
      <c r="J237" s="212">
        <f>ROUND(I237*H237,2)</f>
        <v>0</v>
      </c>
      <c r="K237" s="208" t="s">
        <v>122</v>
      </c>
      <c r="L237" s="46"/>
      <c r="M237" s="213" t="s">
        <v>19</v>
      </c>
      <c r="N237" s="214" t="s">
        <v>44</v>
      </c>
      <c r="O237" s="86"/>
      <c r="P237" s="215">
        <f>O237*H237</f>
        <v>0</v>
      </c>
      <c r="Q237" s="215">
        <v>0.52309225000000004</v>
      </c>
      <c r="R237" s="215">
        <f>Q237*H237</f>
        <v>120.79246237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123</v>
      </c>
      <c r="AT237" s="217" t="s">
        <v>118</v>
      </c>
      <c r="AU237" s="217" t="s">
        <v>83</v>
      </c>
      <c r="AY237" s="19" t="s">
        <v>116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81</v>
      </c>
      <c r="BK237" s="218">
        <f>ROUND(I237*H237,2)</f>
        <v>0</v>
      </c>
      <c r="BL237" s="19" t="s">
        <v>123</v>
      </c>
      <c r="BM237" s="217" t="s">
        <v>414</v>
      </c>
    </row>
    <row r="238" s="2" customFormat="1">
      <c r="A238" s="40"/>
      <c r="B238" s="41"/>
      <c r="C238" s="42"/>
      <c r="D238" s="219" t="s">
        <v>125</v>
      </c>
      <c r="E238" s="42"/>
      <c r="F238" s="220" t="s">
        <v>415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125</v>
      </c>
      <c r="AU238" s="19" t="s">
        <v>83</v>
      </c>
    </row>
    <row r="239" s="14" customFormat="1">
      <c r="A239" s="14"/>
      <c r="B239" s="235"/>
      <c r="C239" s="236"/>
      <c r="D239" s="226" t="s">
        <v>127</v>
      </c>
      <c r="E239" s="237" t="s">
        <v>19</v>
      </c>
      <c r="F239" s="238" t="s">
        <v>416</v>
      </c>
      <c r="G239" s="236"/>
      <c r="H239" s="239">
        <v>230.91999999999999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127</v>
      </c>
      <c r="AU239" s="245" t="s">
        <v>83</v>
      </c>
      <c r="AV239" s="14" t="s">
        <v>83</v>
      </c>
      <c r="AW239" s="14" t="s">
        <v>34</v>
      </c>
      <c r="AX239" s="14" t="s">
        <v>81</v>
      </c>
      <c r="AY239" s="245" t="s">
        <v>116</v>
      </c>
    </row>
    <row r="240" s="12" customFormat="1" ht="22.8" customHeight="1">
      <c r="A240" s="12"/>
      <c r="B240" s="190"/>
      <c r="C240" s="191"/>
      <c r="D240" s="192" t="s">
        <v>72</v>
      </c>
      <c r="E240" s="204" t="s">
        <v>173</v>
      </c>
      <c r="F240" s="204" t="s">
        <v>417</v>
      </c>
      <c r="G240" s="191"/>
      <c r="H240" s="191"/>
      <c r="I240" s="194"/>
      <c r="J240" s="205">
        <f>BK240</f>
        <v>0</v>
      </c>
      <c r="K240" s="191"/>
      <c r="L240" s="196"/>
      <c r="M240" s="197"/>
      <c r="N240" s="198"/>
      <c r="O240" s="198"/>
      <c r="P240" s="199">
        <f>SUM(P241:P266)</f>
        <v>0</v>
      </c>
      <c r="Q240" s="198"/>
      <c r="R240" s="199">
        <f>SUM(R241:R266)</f>
        <v>0.11769895999999999</v>
      </c>
      <c r="S240" s="198"/>
      <c r="T240" s="200">
        <f>SUM(T241:T266)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1" t="s">
        <v>81</v>
      </c>
      <c r="AT240" s="202" t="s">
        <v>72</v>
      </c>
      <c r="AU240" s="202" t="s">
        <v>81</v>
      </c>
      <c r="AY240" s="201" t="s">
        <v>116</v>
      </c>
      <c r="BK240" s="203">
        <f>SUM(BK241:BK266)</f>
        <v>0</v>
      </c>
    </row>
    <row r="241" s="2" customFormat="1" ht="24.15" customHeight="1">
      <c r="A241" s="40"/>
      <c r="B241" s="41"/>
      <c r="C241" s="206" t="s">
        <v>418</v>
      </c>
      <c r="D241" s="206" t="s">
        <v>118</v>
      </c>
      <c r="E241" s="207" t="s">
        <v>419</v>
      </c>
      <c r="F241" s="208" t="s">
        <v>420</v>
      </c>
      <c r="G241" s="209" t="s">
        <v>291</v>
      </c>
      <c r="H241" s="210">
        <v>56.299999999999997</v>
      </c>
      <c r="I241" s="211"/>
      <c r="J241" s="212">
        <f>ROUND(I241*H241,2)</f>
        <v>0</v>
      </c>
      <c r="K241" s="208" t="s">
        <v>122</v>
      </c>
      <c r="L241" s="46"/>
      <c r="M241" s="213" t="s">
        <v>19</v>
      </c>
      <c r="N241" s="214" t="s">
        <v>44</v>
      </c>
      <c r="O241" s="86"/>
      <c r="P241" s="215">
        <f>O241*H241</f>
        <v>0</v>
      </c>
      <c r="Q241" s="215">
        <v>6.0000000000000002E-06</v>
      </c>
      <c r="R241" s="215">
        <f>Q241*H241</f>
        <v>0.00033779999999999997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123</v>
      </c>
      <c r="AT241" s="217" t="s">
        <v>118</v>
      </c>
      <c r="AU241" s="217" t="s">
        <v>83</v>
      </c>
      <c r="AY241" s="19" t="s">
        <v>116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81</v>
      </c>
      <c r="BK241" s="218">
        <f>ROUND(I241*H241,2)</f>
        <v>0</v>
      </c>
      <c r="BL241" s="19" t="s">
        <v>123</v>
      </c>
      <c r="BM241" s="217" t="s">
        <v>421</v>
      </c>
    </row>
    <row r="242" s="2" customFormat="1">
      <c r="A242" s="40"/>
      <c r="B242" s="41"/>
      <c r="C242" s="42"/>
      <c r="D242" s="219" t="s">
        <v>125</v>
      </c>
      <c r="E242" s="42"/>
      <c r="F242" s="220" t="s">
        <v>422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125</v>
      </c>
      <c r="AU242" s="19" t="s">
        <v>83</v>
      </c>
    </row>
    <row r="243" s="14" customFormat="1">
      <c r="A243" s="14"/>
      <c r="B243" s="235"/>
      <c r="C243" s="236"/>
      <c r="D243" s="226" t="s">
        <v>127</v>
      </c>
      <c r="E243" s="237" t="s">
        <v>19</v>
      </c>
      <c r="F243" s="238" t="s">
        <v>423</v>
      </c>
      <c r="G243" s="236"/>
      <c r="H243" s="239">
        <v>56.299999999999997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127</v>
      </c>
      <c r="AU243" s="245" t="s">
        <v>83</v>
      </c>
      <c r="AV243" s="14" t="s">
        <v>83</v>
      </c>
      <c r="AW243" s="14" t="s">
        <v>34</v>
      </c>
      <c r="AX243" s="14" t="s">
        <v>81</v>
      </c>
      <c r="AY243" s="245" t="s">
        <v>116</v>
      </c>
    </row>
    <row r="244" s="2" customFormat="1" ht="16.5" customHeight="1">
      <c r="A244" s="40"/>
      <c r="B244" s="41"/>
      <c r="C244" s="260" t="s">
        <v>424</v>
      </c>
      <c r="D244" s="260" t="s">
        <v>260</v>
      </c>
      <c r="E244" s="261" t="s">
        <v>425</v>
      </c>
      <c r="F244" s="262" t="s">
        <v>426</v>
      </c>
      <c r="G244" s="263" t="s">
        <v>291</v>
      </c>
      <c r="H244" s="264">
        <v>57.988999999999997</v>
      </c>
      <c r="I244" s="265"/>
      <c r="J244" s="266">
        <f>ROUND(I244*H244,2)</f>
        <v>0</v>
      </c>
      <c r="K244" s="262" t="s">
        <v>122</v>
      </c>
      <c r="L244" s="267"/>
      <c r="M244" s="268" t="s">
        <v>19</v>
      </c>
      <c r="N244" s="269" t="s">
        <v>44</v>
      </c>
      <c r="O244" s="86"/>
      <c r="P244" s="215">
        <f>O244*H244</f>
        <v>0</v>
      </c>
      <c r="Q244" s="215">
        <v>0.0015399999999999999</v>
      </c>
      <c r="R244" s="215">
        <f>Q244*H244</f>
        <v>0.08930305999999999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173</v>
      </c>
      <c r="AT244" s="217" t="s">
        <v>260</v>
      </c>
      <c r="AU244" s="217" t="s">
        <v>83</v>
      </c>
      <c r="AY244" s="19" t="s">
        <v>116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81</v>
      </c>
      <c r="BK244" s="218">
        <f>ROUND(I244*H244,2)</f>
        <v>0</v>
      </c>
      <c r="BL244" s="19" t="s">
        <v>123</v>
      </c>
      <c r="BM244" s="217" t="s">
        <v>427</v>
      </c>
    </row>
    <row r="245" s="14" customFormat="1">
      <c r="A245" s="14"/>
      <c r="B245" s="235"/>
      <c r="C245" s="236"/>
      <c r="D245" s="226" t="s">
        <v>127</v>
      </c>
      <c r="E245" s="237" t="s">
        <v>19</v>
      </c>
      <c r="F245" s="238" t="s">
        <v>428</v>
      </c>
      <c r="G245" s="236"/>
      <c r="H245" s="239">
        <v>57.988999999999997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127</v>
      </c>
      <c r="AU245" s="245" t="s">
        <v>83</v>
      </c>
      <c r="AV245" s="14" t="s">
        <v>83</v>
      </c>
      <c r="AW245" s="14" t="s">
        <v>34</v>
      </c>
      <c r="AX245" s="14" t="s">
        <v>81</v>
      </c>
      <c r="AY245" s="245" t="s">
        <v>116</v>
      </c>
    </row>
    <row r="246" s="2" customFormat="1" ht="24.15" customHeight="1">
      <c r="A246" s="40"/>
      <c r="B246" s="41"/>
      <c r="C246" s="206" t="s">
        <v>429</v>
      </c>
      <c r="D246" s="206" t="s">
        <v>118</v>
      </c>
      <c r="E246" s="207" t="s">
        <v>430</v>
      </c>
      <c r="F246" s="208" t="s">
        <v>431</v>
      </c>
      <c r="G246" s="209" t="s">
        <v>291</v>
      </c>
      <c r="H246" s="210">
        <v>4</v>
      </c>
      <c r="I246" s="211"/>
      <c r="J246" s="212">
        <f>ROUND(I246*H246,2)</f>
        <v>0</v>
      </c>
      <c r="K246" s="208" t="s">
        <v>122</v>
      </c>
      <c r="L246" s="46"/>
      <c r="M246" s="213" t="s">
        <v>19</v>
      </c>
      <c r="N246" s="214" t="s">
        <v>44</v>
      </c>
      <c r="O246" s="86"/>
      <c r="P246" s="215">
        <f>O246*H246</f>
        <v>0</v>
      </c>
      <c r="Q246" s="215">
        <v>1.1E-05</v>
      </c>
      <c r="R246" s="215">
        <f>Q246*H246</f>
        <v>4.3999999999999999E-05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123</v>
      </c>
      <c r="AT246" s="217" t="s">
        <v>118</v>
      </c>
      <c r="AU246" s="217" t="s">
        <v>83</v>
      </c>
      <c r="AY246" s="19" t="s">
        <v>116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81</v>
      </c>
      <c r="BK246" s="218">
        <f>ROUND(I246*H246,2)</f>
        <v>0</v>
      </c>
      <c r="BL246" s="19" t="s">
        <v>123</v>
      </c>
      <c r="BM246" s="217" t="s">
        <v>432</v>
      </c>
    </row>
    <row r="247" s="2" customFormat="1">
      <c r="A247" s="40"/>
      <c r="B247" s="41"/>
      <c r="C247" s="42"/>
      <c r="D247" s="219" t="s">
        <v>125</v>
      </c>
      <c r="E247" s="42"/>
      <c r="F247" s="220" t="s">
        <v>433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125</v>
      </c>
      <c r="AU247" s="19" t="s">
        <v>83</v>
      </c>
    </row>
    <row r="248" s="2" customFormat="1" ht="16.5" customHeight="1">
      <c r="A248" s="40"/>
      <c r="B248" s="41"/>
      <c r="C248" s="260" t="s">
        <v>434</v>
      </c>
      <c r="D248" s="260" t="s">
        <v>260</v>
      </c>
      <c r="E248" s="261" t="s">
        <v>435</v>
      </c>
      <c r="F248" s="262" t="s">
        <v>436</v>
      </c>
      <c r="G248" s="263" t="s">
        <v>291</v>
      </c>
      <c r="H248" s="264">
        <v>4.1200000000000001</v>
      </c>
      <c r="I248" s="265"/>
      <c r="J248" s="266">
        <f>ROUND(I248*H248,2)</f>
        <v>0</v>
      </c>
      <c r="K248" s="262" t="s">
        <v>122</v>
      </c>
      <c r="L248" s="267"/>
      <c r="M248" s="268" t="s">
        <v>19</v>
      </c>
      <c r="N248" s="269" t="s">
        <v>44</v>
      </c>
      <c r="O248" s="86"/>
      <c r="P248" s="215">
        <f>O248*H248</f>
        <v>0</v>
      </c>
      <c r="Q248" s="215">
        <v>0.0025899999999999999</v>
      </c>
      <c r="R248" s="215">
        <f>Q248*H248</f>
        <v>0.010670799999999999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173</v>
      </c>
      <c r="AT248" s="217" t="s">
        <v>260</v>
      </c>
      <c r="AU248" s="217" t="s">
        <v>83</v>
      </c>
      <c r="AY248" s="19" t="s">
        <v>116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81</v>
      </c>
      <c r="BK248" s="218">
        <f>ROUND(I248*H248,2)</f>
        <v>0</v>
      </c>
      <c r="BL248" s="19" t="s">
        <v>123</v>
      </c>
      <c r="BM248" s="217" t="s">
        <v>437</v>
      </c>
    </row>
    <row r="249" s="14" customFormat="1">
      <c r="A249" s="14"/>
      <c r="B249" s="235"/>
      <c r="C249" s="236"/>
      <c r="D249" s="226" t="s">
        <v>127</v>
      </c>
      <c r="E249" s="237" t="s">
        <v>19</v>
      </c>
      <c r="F249" s="238" t="s">
        <v>438</v>
      </c>
      <c r="G249" s="236"/>
      <c r="H249" s="239">
        <v>4.1200000000000001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127</v>
      </c>
      <c r="AU249" s="245" t="s">
        <v>83</v>
      </c>
      <c r="AV249" s="14" t="s">
        <v>83</v>
      </c>
      <c r="AW249" s="14" t="s">
        <v>34</v>
      </c>
      <c r="AX249" s="14" t="s">
        <v>81</v>
      </c>
      <c r="AY249" s="245" t="s">
        <v>116</v>
      </c>
    </row>
    <row r="250" s="2" customFormat="1" ht="44.25" customHeight="1">
      <c r="A250" s="40"/>
      <c r="B250" s="41"/>
      <c r="C250" s="206" t="s">
        <v>439</v>
      </c>
      <c r="D250" s="206" t="s">
        <v>118</v>
      </c>
      <c r="E250" s="207" t="s">
        <v>440</v>
      </c>
      <c r="F250" s="208" t="s">
        <v>441</v>
      </c>
      <c r="G250" s="209" t="s">
        <v>285</v>
      </c>
      <c r="H250" s="210">
        <v>20</v>
      </c>
      <c r="I250" s="211"/>
      <c r="J250" s="212">
        <f>ROUND(I250*H250,2)</f>
        <v>0</v>
      </c>
      <c r="K250" s="208" t="s">
        <v>122</v>
      </c>
      <c r="L250" s="46"/>
      <c r="M250" s="213" t="s">
        <v>19</v>
      </c>
      <c r="N250" s="214" t="s">
        <v>44</v>
      </c>
      <c r="O250" s="86"/>
      <c r="P250" s="215">
        <f>O250*H250</f>
        <v>0</v>
      </c>
      <c r="Q250" s="215">
        <v>8.5000000000000001E-07</v>
      </c>
      <c r="R250" s="215">
        <f>Q250*H250</f>
        <v>1.7E-05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123</v>
      </c>
      <c r="AT250" s="217" t="s">
        <v>118</v>
      </c>
      <c r="AU250" s="217" t="s">
        <v>83</v>
      </c>
      <c r="AY250" s="19" t="s">
        <v>116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ROUND(I250*H250,2)</f>
        <v>0</v>
      </c>
      <c r="BL250" s="19" t="s">
        <v>123</v>
      </c>
      <c r="BM250" s="217" t="s">
        <v>442</v>
      </c>
    </row>
    <row r="251" s="2" customFormat="1">
      <c r="A251" s="40"/>
      <c r="B251" s="41"/>
      <c r="C251" s="42"/>
      <c r="D251" s="219" t="s">
        <v>125</v>
      </c>
      <c r="E251" s="42"/>
      <c r="F251" s="220" t="s">
        <v>443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125</v>
      </c>
      <c r="AU251" s="19" t="s">
        <v>83</v>
      </c>
    </row>
    <row r="252" s="2" customFormat="1" ht="16.5" customHeight="1">
      <c r="A252" s="40"/>
      <c r="B252" s="41"/>
      <c r="C252" s="260" t="s">
        <v>444</v>
      </c>
      <c r="D252" s="260" t="s">
        <v>260</v>
      </c>
      <c r="E252" s="261" t="s">
        <v>445</v>
      </c>
      <c r="F252" s="262" t="s">
        <v>446</v>
      </c>
      <c r="G252" s="263" t="s">
        <v>285</v>
      </c>
      <c r="H252" s="264">
        <v>20</v>
      </c>
      <c r="I252" s="265"/>
      <c r="J252" s="266">
        <f>ROUND(I252*H252,2)</f>
        <v>0</v>
      </c>
      <c r="K252" s="262" t="s">
        <v>122</v>
      </c>
      <c r="L252" s="267"/>
      <c r="M252" s="268" t="s">
        <v>19</v>
      </c>
      <c r="N252" s="269" t="s">
        <v>44</v>
      </c>
      <c r="O252" s="86"/>
      <c r="P252" s="215">
        <f>O252*H252</f>
        <v>0</v>
      </c>
      <c r="Q252" s="215">
        <v>0.00035</v>
      </c>
      <c r="R252" s="215">
        <f>Q252*H252</f>
        <v>0.0070000000000000001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173</v>
      </c>
      <c r="AT252" s="217" t="s">
        <v>260</v>
      </c>
      <c r="AU252" s="217" t="s">
        <v>83</v>
      </c>
      <c r="AY252" s="19" t="s">
        <v>116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81</v>
      </c>
      <c r="BK252" s="218">
        <f>ROUND(I252*H252,2)</f>
        <v>0</v>
      </c>
      <c r="BL252" s="19" t="s">
        <v>123</v>
      </c>
      <c r="BM252" s="217" t="s">
        <v>447</v>
      </c>
    </row>
    <row r="253" s="2" customFormat="1" ht="37.8" customHeight="1">
      <c r="A253" s="40"/>
      <c r="B253" s="41"/>
      <c r="C253" s="206" t="s">
        <v>448</v>
      </c>
      <c r="D253" s="206" t="s">
        <v>118</v>
      </c>
      <c r="E253" s="207" t="s">
        <v>449</v>
      </c>
      <c r="F253" s="208" t="s">
        <v>450</v>
      </c>
      <c r="G253" s="209" t="s">
        <v>285</v>
      </c>
      <c r="H253" s="210">
        <v>3</v>
      </c>
      <c r="I253" s="211"/>
      <c r="J253" s="212">
        <f>ROUND(I253*H253,2)</f>
        <v>0</v>
      </c>
      <c r="K253" s="208" t="s">
        <v>122</v>
      </c>
      <c r="L253" s="46"/>
      <c r="M253" s="213" t="s">
        <v>19</v>
      </c>
      <c r="N253" s="214" t="s">
        <v>44</v>
      </c>
      <c r="O253" s="86"/>
      <c r="P253" s="215">
        <f>O253*H253</f>
        <v>0</v>
      </c>
      <c r="Q253" s="215">
        <v>8.5000000000000001E-07</v>
      </c>
      <c r="R253" s="215">
        <f>Q253*H253</f>
        <v>2.5500000000000001E-06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123</v>
      </c>
      <c r="AT253" s="217" t="s">
        <v>118</v>
      </c>
      <c r="AU253" s="217" t="s">
        <v>83</v>
      </c>
      <c r="AY253" s="19" t="s">
        <v>116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81</v>
      </c>
      <c r="BK253" s="218">
        <f>ROUND(I253*H253,2)</f>
        <v>0</v>
      </c>
      <c r="BL253" s="19" t="s">
        <v>123</v>
      </c>
      <c r="BM253" s="217" t="s">
        <v>451</v>
      </c>
    </row>
    <row r="254" s="2" customFormat="1">
      <c r="A254" s="40"/>
      <c r="B254" s="41"/>
      <c r="C254" s="42"/>
      <c r="D254" s="219" t="s">
        <v>125</v>
      </c>
      <c r="E254" s="42"/>
      <c r="F254" s="220" t="s">
        <v>452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125</v>
      </c>
      <c r="AU254" s="19" t="s">
        <v>83</v>
      </c>
    </row>
    <row r="255" s="2" customFormat="1" ht="24.15" customHeight="1">
      <c r="A255" s="40"/>
      <c r="B255" s="41"/>
      <c r="C255" s="260" t="s">
        <v>453</v>
      </c>
      <c r="D255" s="260" t="s">
        <v>260</v>
      </c>
      <c r="E255" s="261" t="s">
        <v>454</v>
      </c>
      <c r="F255" s="262" t="s">
        <v>455</v>
      </c>
      <c r="G255" s="263" t="s">
        <v>285</v>
      </c>
      <c r="H255" s="264">
        <v>3</v>
      </c>
      <c r="I255" s="265"/>
      <c r="J255" s="266">
        <f>ROUND(I255*H255,2)</f>
        <v>0</v>
      </c>
      <c r="K255" s="262" t="s">
        <v>122</v>
      </c>
      <c r="L255" s="267"/>
      <c r="M255" s="268" t="s">
        <v>19</v>
      </c>
      <c r="N255" s="269" t="s">
        <v>44</v>
      </c>
      <c r="O255" s="86"/>
      <c r="P255" s="215">
        <f>O255*H255</f>
        <v>0</v>
      </c>
      <c r="Q255" s="215">
        <v>0.00088000000000000003</v>
      </c>
      <c r="R255" s="215">
        <f>Q255*H255</f>
        <v>0.00264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173</v>
      </c>
      <c r="AT255" s="217" t="s">
        <v>260</v>
      </c>
      <c r="AU255" s="217" t="s">
        <v>83</v>
      </c>
      <c r="AY255" s="19" t="s">
        <v>116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81</v>
      </c>
      <c r="BK255" s="218">
        <f>ROUND(I255*H255,2)</f>
        <v>0</v>
      </c>
      <c r="BL255" s="19" t="s">
        <v>123</v>
      </c>
      <c r="BM255" s="217" t="s">
        <v>456</v>
      </c>
    </row>
    <row r="256" s="2" customFormat="1" ht="37.8" customHeight="1">
      <c r="A256" s="40"/>
      <c r="B256" s="41"/>
      <c r="C256" s="206" t="s">
        <v>457</v>
      </c>
      <c r="D256" s="206" t="s">
        <v>118</v>
      </c>
      <c r="E256" s="207" t="s">
        <v>458</v>
      </c>
      <c r="F256" s="208" t="s">
        <v>459</v>
      </c>
      <c r="G256" s="209" t="s">
        <v>285</v>
      </c>
      <c r="H256" s="210">
        <v>2</v>
      </c>
      <c r="I256" s="211"/>
      <c r="J256" s="212">
        <f>ROUND(I256*H256,2)</f>
        <v>0</v>
      </c>
      <c r="K256" s="208" t="s">
        <v>122</v>
      </c>
      <c r="L256" s="46"/>
      <c r="M256" s="213" t="s">
        <v>19</v>
      </c>
      <c r="N256" s="214" t="s">
        <v>44</v>
      </c>
      <c r="O256" s="86"/>
      <c r="P256" s="215">
        <f>O256*H256</f>
        <v>0</v>
      </c>
      <c r="Q256" s="215">
        <v>1.2500000000000001E-06</v>
      </c>
      <c r="R256" s="215">
        <f>Q256*H256</f>
        <v>2.5000000000000002E-06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123</v>
      </c>
      <c r="AT256" s="217" t="s">
        <v>118</v>
      </c>
      <c r="AU256" s="217" t="s">
        <v>83</v>
      </c>
      <c r="AY256" s="19" t="s">
        <v>116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81</v>
      </c>
      <c r="BK256" s="218">
        <f>ROUND(I256*H256,2)</f>
        <v>0</v>
      </c>
      <c r="BL256" s="19" t="s">
        <v>123</v>
      </c>
      <c r="BM256" s="217" t="s">
        <v>460</v>
      </c>
    </row>
    <row r="257" s="2" customFormat="1">
      <c r="A257" s="40"/>
      <c r="B257" s="41"/>
      <c r="C257" s="42"/>
      <c r="D257" s="219" t="s">
        <v>125</v>
      </c>
      <c r="E257" s="42"/>
      <c r="F257" s="220" t="s">
        <v>461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125</v>
      </c>
      <c r="AU257" s="19" t="s">
        <v>83</v>
      </c>
    </row>
    <row r="258" s="2" customFormat="1" ht="24.15" customHeight="1">
      <c r="A258" s="40"/>
      <c r="B258" s="41"/>
      <c r="C258" s="260" t="s">
        <v>462</v>
      </c>
      <c r="D258" s="260" t="s">
        <v>260</v>
      </c>
      <c r="E258" s="261" t="s">
        <v>463</v>
      </c>
      <c r="F258" s="262" t="s">
        <v>464</v>
      </c>
      <c r="G258" s="263" t="s">
        <v>285</v>
      </c>
      <c r="H258" s="264">
        <v>2</v>
      </c>
      <c r="I258" s="265"/>
      <c r="J258" s="266">
        <f>ROUND(I258*H258,2)</f>
        <v>0</v>
      </c>
      <c r="K258" s="262" t="s">
        <v>122</v>
      </c>
      <c r="L258" s="267"/>
      <c r="M258" s="268" t="s">
        <v>19</v>
      </c>
      <c r="N258" s="269" t="s">
        <v>44</v>
      </c>
      <c r="O258" s="86"/>
      <c r="P258" s="215">
        <f>O258*H258</f>
        <v>0</v>
      </c>
      <c r="Q258" s="215">
        <v>0.0014300000000000001</v>
      </c>
      <c r="R258" s="215">
        <f>Q258*H258</f>
        <v>0.0028600000000000001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173</v>
      </c>
      <c r="AT258" s="217" t="s">
        <v>260</v>
      </c>
      <c r="AU258" s="217" t="s">
        <v>83</v>
      </c>
      <c r="AY258" s="19" t="s">
        <v>116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81</v>
      </c>
      <c r="BK258" s="218">
        <f>ROUND(I258*H258,2)</f>
        <v>0</v>
      </c>
      <c r="BL258" s="19" t="s">
        <v>123</v>
      </c>
      <c r="BM258" s="217" t="s">
        <v>465</v>
      </c>
    </row>
    <row r="259" s="2" customFormat="1" ht="37.8" customHeight="1">
      <c r="A259" s="40"/>
      <c r="B259" s="41"/>
      <c r="C259" s="206" t="s">
        <v>466</v>
      </c>
      <c r="D259" s="206" t="s">
        <v>118</v>
      </c>
      <c r="E259" s="207" t="s">
        <v>467</v>
      </c>
      <c r="F259" s="208" t="s">
        <v>468</v>
      </c>
      <c r="G259" s="209" t="s">
        <v>285</v>
      </c>
      <c r="H259" s="210">
        <v>1</v>
      </c>
      <c r="I259" s="211"/>
      <c r="J259" s="212">
        <f>ROUND(I259*H259,2)</f>
        <v>0</v>
      </c>
      <c r="K259" s="208" t="s">
        <v>122</v>
      </c>
      <c r="L259" s="46"/>
      <c r="M259" s="213" t="s">
        <v>19</v>
      </c>
      <c r="N259" s="214" t="s">
        <v>44</v>
      </c>
      <c r="O259" s="86"/>
      <c r="P259" s="215">
        <f>O259*H259</f>
        <v>0</v>
      </c>
      <c r="Q259" s="215">
        <v>1.2500000000000001E-06</v>
      </c>
      <c r="R259" s="215">
        <f>Q259*H259</f>
        <v>1.2500000000000001E-06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123</v>
      </c>
      <c r="AT259" s="217" t="s">
        <v>118</v>
      </c>
      <c r="AU259" s="217" t="s">
        <v>83</v>
      </c>
      <c r="AY259" s="19" t="s">
        <v>116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81</v>
      </c>
      <c r="BK259" s="218">
        <f>ROUND(I259*H259,2)</f>
        <v>0</v>
      </c>
      <c r="BL259" s="19" t="s">
        <v>123</v>
      </c>
      <c r="BM259" s="217" t="s">
        <v>469</v>
      </c>
    </row>
    <row r="260" s="2" customFormat="1">
      <c r="A260" s="40"/>
      <c r="B260" s="41"/>
      <c r="C260" s="42"/>
      <c r="D260" s="219" t="s">
        <v>125</v>
      </c>
      <c r="E260" s="42"/>
      <c r="F260" s="220" t="s">
        <v>470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125</v>
      </c>
      <c r="AU260" s="19" t="s">
        <v>83</v>
      </c>
    </row>
    <row r="261" s="2" customFormat="1" ht="16.5" customHeight="1">
      <c r="A261" s="40"/>
      <c r="B261" s="41"/>
      <c r="C261" s="260" t="s">
        <v>471</v>
      </c>
      <c r="D261" s="260" t="s">
        <v>260</v>
      </c>
      <c r="E261" s="261" t="s">
        <v>472</v>
      </c>
      <c r="F261" s="262" t="s">
        <v>473</v>
      </c>
      <c r="G261" s="263" t="s">
        <v>285</v>
      </c>
      <c r="H261" s="264">
        <v>1</v>
      </c>
      <c r="I261" s="265"/>
      <c r="J261" s="266">
        <f>ROUND(I261*H261,2)</f>
        <v>0</v>
      </c>
      <c r="K261" s="262" t="s">
        <v>122</v>
      </c>
      <c r="L261" s="267"/>
      <c r="M261" s="268" t="s">
        <v>19</v>
      </c>
      <c r="N261" s="269" t="s">
        <v>44</v>
      </c>
      <c r="O261" s="86"/>
      <c r="P261" s="215">
        <f>O261*H261</f>
        <v>0</v>
      </c>
      <c r="Q261" s="215">
        <v>0.00040999999999999999</v>
      </c>
      <c r="R261" s="215">
        <f>Q261*H261</f>
        <v>0.00040999999999999999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173</v>
      </c>
      <c r="AT261" s="217" t="s">
        <v>260</v>
      </c>
      <c r="AU261" s="217" t="s">
        <v>83</v>
      </c>
      <c r="AY261" s="19" t="s">
        <v>116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81</v>
      </c>
      <c r="BK261" s="218">
        <f>ROUND(I261*H261,2)</f>
        <v>0</v>
      </c>
      <c r="BL261" s="19" t="s">
        <v>123</v>
      </c>
      <c r="BM261" s="217" t="s">
        <v>474</v>
      </c>
    </row>
    <row r="262" s="2" customFormat="1" ht="16.5" customHeight="1">
      <c r="A262" s="40"/>
      <c r="B262" s="41"/>
      <c r="C262" s="206" t="s">
        <v>475</v>
      </c>
      <c r="D262" s="206" t="s">
        <v>118</v>
      </c>
      <c r="E262" s="207" t="s">
        <v>476</v>
      </c>
      <c r="F262" s="208" t="s">
        <v>477</v>
      </c>
      <c r="G262" s="209" t="s">
        <v>344</v>
      </c>
      <c r="H262" s="210">
        <v>1</v>
      </c>
      <c r="I262" s="211"/>
      <c r="J262" s="212">
        <f>ROUND(I262*H262,2)</f>
        <v>0</v>
      </c>
      <c r="K262" s="208" t="s">
        <v>19</v>
      </c>
      <c r="L262" s="46"/>
      <c r="M262" s="213" t="s">
        <v>19</v>
      </c>
      <c r="N262" s="214" t="s">
        <v>44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123</v>
      </c>
      <c r="AT262" s="217" t="s">
        <v>118</v>
      </c>
      <c r="AU262" s="217" t="s">
        <v>83</v>
      </c>
      <c r="AY262" s="19" t="s">
        <v>116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81</v>
      </c>
      <c r="BK262" s="218">
        <f>ROUND(I262*H262,2)</f>
        <v>0</v>
      </c>
      <c r="BL262" s="19" t="s">
        <v>123</v>
      </c>
      <c r="BM262" s="217" t="s">
        <v>478</v>
      </c>
    </row>
    <row r="263" s="13" customFormat="1">
      <c r="A263" s="13"/>
      <c r="B263" s="224"/>
      <c r="C263" s="225"/>
      <c r="D263" s="226" t="s">
        <v>127</v>
      </c>
      <c r="E263" s="227" t="s">
        <v>19</v>
      </c>
      <c r="F263" s="228" t="s">
        <v>479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127</v>
      </c>
      <c r="AU263" s="234" t="s">
        <v>83</v>
      </c>
      <c r="AV263" s="13" t="s">
        <v>81</v>
      </c>
      <c r="AW263" s="13" t="s">
        <v>34</v>
      </c>
      <c r="AX263" s="13" t="s">
        <v>73</v>
      </c>
      <c r="AY263" s="234" t="s">
        <v>116</v>
      </c>
    </row>
    <row r="264" s="14" customFormat="1">
      <c r="A264" s="14"/>
      <c r="B264" s="235"/>
      <c r="C264" s="236"/>
      <c r="D264" s="226" t="s">
        <v>127</v>
      </c>
      <c r="E264" s="237" t="s">
        <v>19</v>
      </c>
      <c r="F264" s="238" t="s">
        <v>81</v>
      </c>
      <c r="G264" s="236"/>
      <c r="H264" s="239">
        <v>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127</v>
      </c>
      <c r="AU264" s="245" t="s">
        <v>83</v>
      </c>
      <c r="AV264" s="14" t="s">
        <v>83</v>
      </c>
      <c r="AW264" s="14" t="s">
        <v>34</v>
      </c>
      <c r="AX264" s="14" t="s">
        <v>81</v>
      </c>
      <c r="AY264" s="245" t="s">
        <v>116</v>
      </c>
    </row>
    <row r="265" s="2" customFormat="1" ht="24.15" customHeight="1">
      <c r="A265" s="40"/>
      <c r="B265" s="41"/>
      <c r="C265" s="206" t="s">
        <v>480</v>
      </c>
      <c r="D265" s="206" t="s">
        <v>118</v>
      </c>
      <c r="E265" s="207" t="s">
        <v>481</v>
      </c>
      <c r="F265" s="208" t="s">
        <v>482</v>
      </c>
      <c r="G265" s="209" t="s">
        <v>291</v>
      </c>
      <c r="H265" s="210">
        <v>60</v>
      </c>
      <c r="I265" s="211"/>
      <c r="J265" s="212">
        <f>ROUND(I265*H265,2)</f>
        <v>0</v>
      </c>
      <c r="K265" s="208" t="s">
        <v>122</v>
      </c>
      <c r="L265" s="46"/>
      <c r="M265" s="213" t="s">
        <v>19</v>
      </c>
      <c r="N265" s="214" t="s">
        <v>44</v>
      </c>
      <c r="O265" s="86"/>
      <c r="P265" s="215">
        <f>O265*H265</f>
        <v>0</v>
      </c>
      <c r="Q265" s="215">
        <v>7.3499999999999998E-05</v>
      </c>
      <c r="R265" s="215">
        <f>Q265*H265</f>
        <v>0.0044099999999999999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123</v>
      </c>
      <c r="AT265" s="217" t="s">
        <v>118</v>
      </c>
      <c r="AU265" s="217" t="s">
        <v>83</v>
      </c>
      <c r="AY265" s="19" t="s">
        <v>116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81</v>
      </c>
      <c r="BK265" s="218">
        <f>ROUND(I265*H265,2)</f>
        <v>0</v>
      </c>
      <c r="BL265" s="19" t="s">
        <v>123</v>
      </c>
      <c r="BM265" s="217" t="s">
        <v>483</v>
      </c>
    </row>
    <row r="266" s="2" customFormat="1">
      <c r="A266" s="40"/>
      <c r="B266" s="41"/>
      <c r="C266" s="42"/>
      <c r="D266" s="219" t="s">
        <v>125</v>
      </c>
      <c r="E266" s="42"/>
      <c r="F266" s="220" t="s">
        <v>484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125</v>
      </c>
      <c r="AU266" s="19" t="s">
        <v>83</v>
      </c>
    </row>
    <row r="267" s="12" customFormat="1" ht="22.8" customHeight="1">
      <c r="A267" s="12"/>
      <c r="B267" s="190"/>
      <c r="C267" s="191"/>
      <c r="D267" s="192" t="s">
        <v>72</v>
      </c>
      <c r="E267" s="204" t="s">
        <v>141</v>
      </c>
      <c r="F267" s="204" t="s">
        <v>142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SUM(P268:P280)</f>
        <v>0</v>
      </c>
      <c r="Q267" s="198"/>
      <c r="R267" s="199">
        <f>SUM(R268:R280)</f>
        <v>0.48139204399999996</v>
      </c>
      <c r="S267" s="198"/>
      <c r="T267" s="200">
        <f>SUM(T268:T280)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81</v>
      </c>
      <c r="AT267" s="202" t="s">
        <v>72</v>
      </c>
      <c r="AU267" s="202" t="s">
        <v>81</v>
      </c>
      <c r="AY267" s="201" t="s">
        <v>116</v>
      </c>
      <c r="BK267" s="203">
        <f>SUM(BK268:BK280)</f>
        <v>0</v>
      </c>
    </row>
    <row r="268" s="2" customFormat="1" ht="24.15" customHeight="1">
      <c r="A268" s="40"/>
      <c r="B268" s="41"/>
      <c r="C268" s="206" t="s">
        <v>485</v>
      </c>
      <c r="D268" s="206" t="s">
        <v>118</v>
      </c>
      <c r="E268" s="207" t="s">
        <v>486</v>
      </c>
      <c r="F268" s="208" t="s">
        <v>487</v>
      </c>
      <c r="G268" s="209" t="s">
        <v>121</v>
      </c>
      <c r="H268" s="210">
        <v>700</v>
      </c>
      <c r="I268" s="211"/>
      <c r="J268" s="212">
        <f>ROUND(I268*H268,2)</f>
        <v>0</v>
      </c>
      <c r="K268" s="208" t="s">
        <v>122</v>
      </c>
      <c r="L268" s="46"/>
      <c r="M268" s="213" t="s">
        <v>19</v>
      </c>
      <c r="N268" s="214" t="s">
        <v>44</v>
      </c>
      <c r="O268" s="86"/>
      <c r="P268" s="215">
        <f>O268*H268</f>
        <v>0</v>
      </c>
      <c r="Q268" s="215">
        <v>0.00068749999999999996</v>
      </c>
      <c r="R268" s="215">
        <f>Q268*H268</f>
        <v>0.48124999999999996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123</v>
      </c>
      <c r="AT268" s="217" t="s">
        <v>118</v>
      </c>
      <c r="AU268" s="217" t="s">
        <v>83</v>
      </c>
      <c r="AY268" s="19" t="s">
        <v>116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81</v>
      </c>
      <c r="BK268" s="218">
        <f>ROUND(I268*H268,2)</f>
        <v>0</v>
      </c>
      <c r="BL268" s="19" t="s">
        <v>123</v>
      </c>
      <c r="BM268" s="217" t="s">
        <v>488</v>
      </c>
    </row>
    <row r="269" s="2" customFormat="1">
      <c r="A269" s="40"/>
      <c r="B269" s="41"/>
      <c r="C269" s="42"/>
      <c r="D269" s="219" t="s">
        <v>125</v>
      </c>
      <c r="E269" s="42"/>
      <c r="F269" s="220" t="s">
        <v>489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125</v>
      </c>
      <c r="AU269" s="19" t="s">
        <v>83</v>
      </c>
    </row>
    <row r="270" s="13" customFormat="1">
      <c r="A270" s="13"/>
      <c r="B270" s="224"/>
      <c r="C270" s="225"/>
      <c r="D270" s="226" t="s">
        <v>127</v>
      </c>
      <c r="E270" s="227" t="s">
        <v>19</v>
      </c>
      <c r="F270" s="228" t="s">
        <v>490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127</v>
      </c>
      <c r="AU270" s="234" t="s">
        <v>83</v>
      </c>
      <c r="AV270" s="13" t="s">
        <v>81</v>
      </c>
      <c r="AW270" s="13" t="s">
        <v>34</v>
      </c>
      <c r="AX270" s="13" t="s">
        <v>73</v>
      </c>
      <c r="AY270" s="234" t="s">
        <v>116</v>
      </c>
    </row>
    <row r="271" s="14" customFormat="1">
      <c r="A271" s="14"/>
      <c r="B271" s="235"/>
      <c r="C271" s="236"/>
      <c r="D271" s="226" t="s">
        <v>127</v>
      </c>
      <c r="E271" s="237" t="s">
        <v>19</v>
      </c>
      <c r="F271" s="238" t="s">
        <v>491</v>
      </c>
      <c r="G271" s="236"/>
      <c r="H271" s="239">
        <v>700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127</v>
      </c>
      <c r="AU271" s="245" t="s">
        <v>83</v>
      </c>
      <c r="AV271" s="14" t="s">
        <v>83</v>
      </c>
      <c r="AW271" s="14" t="s">
        <v>34</v>
      </c>
      <c r="AX271" s="14" t="s">
        <v>81</v>
      </c>
      <c r="AY271" s="245" t="s">
        <v>116</v>
      </c>
    </row>
    <row r="272" s="2" customFormat="1" ht="24.15" customHeight="1">
      <c r="A272" s="40"/>
      <c r="B272" s="41"/>
      <c r="C272" s="206" t="s">
        <v>492</v>
      </c>
      <c r="D272" s="206" t="s">
        <v>118</v>
      </c>
      <c r="E272" s="207" t="s">
        <v>493</v>
      </c>
      <c r="F272" s="208" t="s">
        <v>494</v>
      </c>
      <c r="G272" s="209" t="s">
        <v>291</v>
      </c>
      <c r="H272" s="210">
        <v>71.200000000000003</v>
      </c>
      <c r="I272" s="211"/>
      <c r="J272" s="212">
        <f>ROUND(I272*H272,2)</f>
        <v>0</v>
      </c>
      <c r="K272" s="208" t="s">
        <v>122</v>
      </c>
      <c r="L272" s="46"/>
      <c r="M272" s="213" t="s">
        <v>19</v>
      </c>
      <c r="N272" s="214" t="s">
        <v>44</v>
      </c>
      <c r="O272" s="86"/>
      <c r="P272" s="215">
        <f>O272*H272</f>
        <v>0</v>
      </c>
      <c r="Q272" s="215">
        <v>1.995E-06</v>
      </c>
      <c r="R272" s="215">
        <f>Q272*H272</f>
        <v>0.000142044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123</v>
      </c>
      <c r="AT272" s="217" t="s">
        <v>118</v>
      </c>
      <c r="AU272" s="217" t="s">
        <v>83</v>
      </c>
      <c r="AY272" s="19" t="s">
        <v>116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81</v>
      </c>
      <c r="BK272" s="218">
        <f>ROUND(I272*H272,2)</f>
        <v>0</v>
      </c>
      <c r="BL272" s="19" t="s">
        <v>123</v>
      </c>
      <c r="BM272" s="217" t="s">
        <v>495</v>
      </c>
    </row>
    <row r="273" s="2" customFormat="1">
      <c r="A273" s="40"/>
      <c r="B273" s="41"/>
      <c r="C273" s="42"/>
      <c r="D273" s="219" t="s">
        <v>125</v>
      </c>
      <c r="E273" s="42"/>
      <c r="F273" s="220" t="s">
        <v>496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125</v>
      </c>
      <c r="AU273" s="19" t="s">
        <v>83</v>
      </c>
    </row>
    <row r="274" s="13" customFormat="1">
      <c r="A274" s="13"/>
      <c r="B274" s="224"/>
      <c r="C274" s="225"/>
      <c r="D274" s="226" t="s">
        <v>127</v>
      </c>
      <c r="E274" s="227" t="s">
        <v>19</v>
      </c>
      <c r="F274" s="228" t="s">
        <v>497</v>
      </c>
      <c r="G274" s="225"/>
      <c r="H274" s="227" t="s">
        <v>19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127</v>
      </c>
      <c r="AU274" s="234" t="s">
        <v>83</v>
      </c>
      <c r="AV274" s="13" t="s">
        <v>81</v>
      </c>
      <c r="AW274" s="13" t="s">
        <v>34</v>
      </c>
      <c r="AX274" s="13" t="s">
        <v>73</v>
      </c>
      <c r="AY274" s="234" t="s">
        <v>116</v>
      </c>
    </row>
    <row r="275" s="14" customFormat="1">
      <c r="A275" s="14"/>
      <c r="B275" s="235"/>
      <c r="C275" s="236"/>
      <c r="D275" s="226" t="s">
        <v>127</v>
      </c>
      <c r="E275" s="237" t="s">
        <v>19</v>
      </c>
      <c r="F275" s="238" t="s">
        <v>498</v>
      </c>
      <c r="G275" s="236"/>
      <c r="H275" s="239">
        <v>41.200000000000003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127</v>
      </c>
      <c r="AU275" s="245" t="s">
        <v>83</v>
      </c>
      <c r="AV275" s="14" t="s">
        <v>83</v>
      </c>
      <c r="AW275" s="14" t="s">
        <v>34</v>
      </c>
      <c r="AX275" s="14" t="s">
        <v>73</v>
      </c>
      <c r="AY275" s="245" t="s">
        <v>116</v>
      </c>
    </row>
    <row r="276" s="13" customFormat="1">
      <c r="A276" s="13"/>
      <c r="B276" s="224"/>
      <c r="C276" s="225"/>
      <c r="D276" s="226" t="s">
        <v>127</v>
      </c>
      <c r="E276" s="227" t="s">
        <v>19</v>
      </c>
      <c r="F276" s="228" t="s">
        <v>402</v>
      </c>
      <c r="G276" s="225"/>
      <c r="H276" s="227" t="s">
        <v>19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127</v>
      </c>
      <c r="AU276" s="234" t="s">
        <v>83</v>
      </c>
      <c r="AV276" s="13" t="s">
        <v>81</v>
      </c>
      <c r="AW276" s="13" t="s">
        <v>34</v>
      </c>
      <c r="AX276" s="13" t="s">
        <v>73</v>
      </c>
      <c r="AY276" s="234" t="s">
        <v>116</v>
      </c>
    </row>
    <row r="277" s="14" customFormat="1">
      <c r="A277" s="14"/>
      <c r="B277" s="235"/>
      <c r="C277" s="236"/>
      <c r="D277" s="226" t="s">
        <v>127</v>
      </c>
      <c r="E277" s="237" t="s">
        <v>19</v>
      </c>
      <c r="F277" s="238" t="s">
        <v>499</v>
      </c>
      <c r="G277" s="236"/>
      <c r="H277" s="239">
        <v>30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127</v>
      </c>
      <c r="AU277" s="245" t="s">
        <v>83</v>
      </c>
      <c r="AV277" s="14" t="s">
        <v>83</v>
      </c>
      <c r="AW277" s="14" t="s">
        <v>34</v>
      </c>
      <c r="AX277" s="14" t="s">
        <v>73</v>
      </c>
      <c r="AY277" s="245" t="s">
        <v>116</v>
      </c>
    </row>
    <row r="278" s="15" customFormat="1">
      <c r="A278" s="15"/>
      <c r="B278" s="249"/>
      <c r="C278" s="250"/>
      <c r="D278" s="226" t="s">
        <v>127</v>
      </c>
      <c r="E278" s="251" t="s">
        <v>19</v>
      </c>
      <c r="F278" s="252" t="s">
        <v>223</v>
      </c>
      <c r="G278" s="250"/>
      <c r="H278" s="253">
        <v>71.200000000000003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9" t="s">
        <v>127</v>
      </c>
      <c r="AU278" s="259" t="s">
        <v>83</v>
      </c>
      <c r="AV278" s="15" t="s">
        <v>123</v>
      </c>
      <c r="AW278" s="15" t="s">
        <v>34</v>
      </c>
      <c r="AX278" s="15" t="s">
        <v>81</v>
      </c>
      <c r="AY278" s="259" t="s">
        <v>116</v>
      </c>
    </row>
    <row r="279" s="2" customFormat="1" ht="16.5" customHeight="1">
      <c r="A279" s="40"/>
      <c r="B279" s="41"/>
      <c r="C279" s="206" t="s">
        <v>500</v>
      </c>
      <c r="D279" s="206" t="s">
        <v>118</v>
      </c>
      <c r="E279" s="207" t="s">
        <v>501</v>
      </c>
      <c r="F279" s="208" t="s">
        <v>502</v>
      </c>
      <c r="G279" s="209" t="s">
        <v>344</v>
      </c>
      <c r="H279" s="210">
        <v>1</v>
      </c>
      <c r="I279" s="211"/>
      <c r="J279" s="212">
        <f>ROUND(I279*H279,2)</f>
        <v>0</v>
      </c>
      <c r="K279" s="208" t="s">
        <v>19</v>
      </c>
      <c r="L279" s="46"/>
      <c r="M279" s="213" t="s">
        <v>19</v>
      </c>
      <c r="N279" s="214" t="s">
        <v>44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123</v>
      </c>
      <c r="AT279" s="217" t="s">
        <v>118</v>
      </c>
      <c r="AU279" s="217" t="s">
        <v>83</v>
      </c>
      <c r="AY279" s="19" t="s">
        <v>116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81</v>
      </c>
      <c r="BK279" s="218">
        <f>ROUND(I279*H279,2)</f>
        <v>0</v>
      </c>
      <c r="BL279" s="19" t="s">
        <v>123</v>
      </c>
      <c r="BM279" s="217" t="s">
        <v>503</v>
      </c>
    </row>
    <row r="280" s="2" customFormat="1" ht="16.5" customHeight="1">
      <c r="A280" s="40"/>
      <c r="B280" s="41"/>
      <c r="C280" s="206" t="s">
        <v>504</v>
      </c>
      <c r="D280" s="206" t="s">
        <v>118</v>
      </c>
      <c r="E280" s="207" t="s">
        <v>505</v>
      </c>
      <c r="F280" s="208" t="s">
        <v>506</v>
      </c>
      <c r="G280" s="209" t="s">
        <v>344</v>
      </c>
      <c r="H280" s="210">
        <v>1</v>
      </c>
      <c r="I280" s="211"/>
      <c r="J280" s="212">
        <f>ROUND(I280*H280,2)</f>
        <v>0</v>
      </c>
      <c r="K280" s="208" t="s">
        <v>19</v>
      </c>
      <c r="L280" s="46"/>
      <c r="M280" s="213" t="s">
        <v>19</v>
      </c>
      <c r="N280" s="214" t="s">
        <v>44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123</v>
      </c>
      <c r="AT280" s="217" t="s">
        <v>118</v>
      </c>
      <c r="AU280" s="217" t="s">
        <v>83</v>
      </c>
      <c r="AY280" s="19" t="s">
        <v>116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81</v>
      </c>
      <c r="BK280" s="218">
        <f>ROUND(I280*H280,2)</f>
        <v>0</v>
      </c>
      <c r="BL280" s="19" t="s">
        <v>123</v>
      </c>
      <c r="BM280" s="217" t="s">
        <v>507</v>
      </c>
    </row>
    <row r="281" s="12" customFormat="1" ht="22.8" customHeight="1">
      <c r="A281" s="12"/>
      <c r="B281" s="190"/>
      <c r="C281" s="191"/>
      <c r="D281" s="192" t="s">
        <v>72</v>
      </c>
      <c r="E281" s="204" t="s">
        <v>171</v>
      </c>
      <c r="F281" s="204" t="s">
        <v>172</v>
      </c>
      <c r="G281" s="191"/>
      <c r="H281" s="191"/>
      <c r="I281" s="194"/>
      <c r="J281" s="205">
        <f>BK281</f>
        <v>0</v>
      </c>
      <c r="K281" s="191"/>
      <c r="L281" s="196"/>
      <c r="M281" s="197"/>
      <c r="N281" s="198"/>
      <c r="O281" s="198"/>
      <c r="P281" s="199">
        <f>SUM(P282:P292)</f>
        <v>0</v>
      </c>
      <c r="Q281" s="198"/>
      <c r="R281" s="199">
        <f>SUM(R282:R292)</f>
        <v>0</v>
      </c>
      <c r="S281" s="198"/>
      <c r="T281" s="200">
        <f>SUM(T282:T292)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1" t="s">
        <v>81</v>
      </c>
      <c r="AT281" s="202" t="s">
        <v>72</v>
      </c>
      <c r="AU281" s="202" t="s">
        <v>81</v>
      </c>
      <c r="AY281" s="201" t="s">
        <v>116</v>
      </c>
      <c r="BK281" s="203">
        <f>SUM(BK282:BK292)</f>
        <v>0</v>
      </c>
    </row>
    <row r="282" s="2" customFormat="1" ht="37.8" customHeight="1">
      <c r="A282" s="40"/>
      <c r="B282" s="41"/>
      <c r="C282" s="206" t="s">
        <v>508</v>
      </c>
      <c r="D282" s="206" t="s">
        <v>118</v>
      </c>
      <c r="E282" s="207" t="s">
        <v>178</v>
      </c>
      <c r="F282" s="208" t="s">
        <v>179</v>
      </c>
      <c r="G282" s="209" t="s">
        <v>153</v>
      </c>
      <c r="H282" s="210">
        <v>28.061</v>
      </c>
      <c r="I282" s="211"/>
      <c r="J282" s="212">
        <f>ROUND(I282*H282,2)</f>
        <v>0</v>
      </c>
      <c r="K282" s="208" t="s">
        <v>122</v>
      </c>
      <c r="L282" s="46"/>
      <c r="M282" s="213" t="s">
        <v>19</v>
      </c>
      <c r="N282" s="214" t="s">
        <v>44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123</v>
      </c>
      <c r="AT282" s="217" t="s">
        <v>118</v>
      </c>
      <c r="AU282" s="217" t="s">
        <v>83</v>
      </c>
      <c r="AY282" s="19" t="s">
        <v>116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81</v>
      </c>
      <c r="BK282" s="218">
        <f>ROUND(I282*H282,2)</f>
        <v>0</v>
      </c>
      <c r="BL282" s="19" t="s">
        <v>123</v>
      </c>
      <c r="BM282" s="217" t="s">
        <v>509</v>
      </c>
    </row>
    <row r="283" s="2" customFormat="1">
      <c r="A283" s="40"/>
      <c r="B283" s="41"/>
      <c r="C283" s="42"/>
      <c r="D283" s="219" t="s">
        <v>125</v>
      </c>
      <c r="E283" s="42"/>
      <c r="F283" s="220" t="s">
        <v>181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125</v>
      </c>
      <c r="AU283" s="19" t="s">
        <v>83</v>
      </c>
    </row>
    <row r="284" s="2" customFormat="1" ht="49.05" customHeight="1">
      <c r="A284" s="40"/>
      <c r="B284" s="41"/>
      <c r="C284" s="206" t="s">
        <v>510</v>
      </c>
      <c r="D284" s="206" t="s">
        <v>118</v>
      </c>
      <c r="E284" s="207" t="s">
        <v>183</v>
      </c>
      <c r="F284" s="208" t="s">
        <v>184</v>
      </c>
      <c r="G284" s="209" t="s">
        <v>153</v>
      </c>
      <c r="H284" s="210">
        <v>406.88499999999999</v>
      </c>
      <c r="I284" s="211"/>
      <c r="J284" s="212">
        <f>ROUND(I284*H284,2)</f>
        <v>0</v>
      </c>
      <c r="K284" s="208" t="s">
        <v>122</v>
      </c>
      <c r="L284" s="46"/>
      <c r="M284" s="213" t="s">
        <v>19</v>
      </c>
      <c r="N284" s="214" t="s">
        <v>44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123</v>
      </c>
      <c r="AT284" s="217" t="s">
        <v>118</v>
      </c>
      <c r="AU284" s="217" t="s">
        <v>83</v>
      </c>
      <c r="AY284" s="19" t="s">
        <v>116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81</v>
      </c>
      <c r="BK284" s="218">
        <f>ROUND(I284*H284,2)</f>
        <v>0</v>
      </c>
      <c r="BL284" s="19" t="s">
        <v>123</v>
      </c>
      <c r="BM284" s="217" t="s">
        <v>511</v>
      </c>
    </row>
    <row r="285" s="2" customFormat="1">
      <c r="A285" s="40"/>
      <c r="B285" s="41"/>
      <c r="C285" s="42"/>
      <c r="D285" s="219" t="s">
        <v>125</v>
      </c>
      <c r="E285" s="42"/>
      <c r="F285" s="220" t="s">
        <v>186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125</v>
      </c>
      <c r="AU285" s="19" t="s">
        <v>83</v>
      </c>
    </row>
    <row r="286" s="14" customFormat="1">
      <c r="A286" s="14"/>
      <c r="B286" s="235"/>
      <c r="C286" s="236"/>
      <c r="D286" s="226" t="s">
        <v>127</v>
      </c>
      <c r="E286" s="237" t="s">
        <v>19</v>
      </c>
      <c r="F286" s="238" t="s">
        <v>512</v>
      </c>
      <c r="G286" s="236"/>
      <c r="H286" s="239">
        <v>406.88499999999999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127</v>
      </c>
      <c r="AU286" s="245" t="s">
        <v>83</v>
      </c>
      <c r="AV286" s="14" t="s">
        <v>83</v>
      </c>
      <c r="AW286" s="14" t="s">
        <v>34</v>
      </c>
      <c r="AX286" s="14" t="s">
        <v>81</v>
      </c>
      <c r="AY286" s="245" t="s">
        <v>116</v>
      </c>
    </row>
    <row r="287" s="2" customFormat="1" ht="44.25" customHeight="1">
      <c r="A287" s="40"/>
      <c r="B287" s="41"/>
      <c r="C287" s="206" t="s">
        <v>513</v>
      </c>
      <c r="D287" s="206" t="s">
        <v>118</v>
      </c>
      <c r="E287" s="207" t="s">
        <v>514</v>
      </c>
      <c r="F287" s="208" t="s">
        <v>515</v>
      </c>
      <c r="G287" s="209" t="s">
        <v>153</v>
      </c>
      <c r="H287" s="210">
        <v>28.061</v>
      </c>
      <c r="I287" s="211"/>
      <c r="J287" s="212">
        <f>ROUND(I287*H287,2)</f>
        <v>0</v>
      </c>
      <c r="K287" s="208" t="s">
        <v>122</v>
      </c>
      <c r="L287" s="46"/>
      <c r="M287" s="213" t="s">
        <v>19</v>
      </c>
      <c r="N287" s="214" t="s">
        <v>44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123</v>
      </c>
      <c r="AT287" s="217" t="s">
        <v>118</v>
      </c>
      <c r="AU287" s="217" t="s">
        <v>83</v>
      </c>
      <c r="AY287" s="19" t="s">
        <v>116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81</v>
      </c>
      <c r="BK287" s="218">
        <f>ROUND(I287*H287,2)</f>
        <v>0</v>
      </c>
      <c r="BL287" s="19" t="s">
        <v>123</v>
      </c>
      <c r="BM287" s="217" t="s">
        <v>516</v>
      </c>
    </row>
    <row r="288" s="2" customFormat="1">
      <c r="A288" s="40"/>
      <c r="B288" s="41"/>
      <c r="C288" s="42"/>
      <c r="D288" s="219" t="s">
        <v>125</v>
      </c>
      <c r="E288" s="42"/>
      <c r="F288" s="220" t="s">
        <v>517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125</v>
      </c>
      <c r="AU288" s="19" t="s">
        <v>83</v>
      </c>
    </row>
    <row r="289" s="2" customFormat="1" ht="44.25" customHeight="1">
      <c r="A289" s="40"/>
      <c r="B289" s="41"/>
      <c r="C289" s="206" t="s">
        <v>518</v>
      </c>
      <c r="D289" s="206" t="s">
        <v>118</v>
      </c>
      <c r="E289" s="207" t="s">
        <v>519</v>
      </c>
      <c r="F289" s="208" t="s">
        <v>520</v>
      </c>
      <c r="G289" s="209" t="s">
        <v>153</v>
      </c>
      <c r="H289" s="210">
        <v>661.71600000000001</v>
      </c>
      <c r="I289" s="211"/>
      <c r="J289" s="212">
        <f>ROUND(I289*H289,2)</f>
        <v>0</v>
      </c>
      <c r="K289" s="208" t="s">
        <v>122</v>
      </c>
      <c r="L289" s="46"/>
      <c r="M289" s="213" t="s">
        <v>19</v>
      </c>
      <c r="N289" s="214" t="s">
        <v>44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123</v>
      </c>
      <c r="AT289" s="217" t="s">
        <v>118</v>
      </c>
      <c r="AU289" s="217" t="s">
        <v>83</v>
      </c>
      <c r="AY289" s="19" t="s">
        <v>116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81</v>
      </c>
      <c r="BK289" s="218">
        <f>ROUND(I289*H289,2)</f>
        <v>0</v>
      </c>
      <c r="BL289" s="19" t="s">
        <v>123</v>
      </c>
      <c r="BM289" s="217" t="s">
        <v>521</v>
      </c>
    </row>
    <row r="290" s="2" customFormat="1">
      <c r="A290" s="40"/>
      <c r="B290" s="41"/>
      <c r="C290" s="42"/>
      <c r="D290" s="219" t="s">
        <v>125</v>
      </c>
      <c r="E290" s="42"/>
      <c r="F290" s="220" t="s">
        <v>522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125</v>
      </c>
      <c r="AU290" s="19" t="s">
        <v>83</v>
      </c>
    </row>
    <row r="291" s="13" customFormat="1">
      <c r="A291" s="13"/>
      <c r="B291" s="224"/>
      <c r="C291" s="225"/>
      <c r="D291" s="226" t="s">
        <v>127</v>
      </c>
      <c r="E291" s="227" t="s">
        <v>19</v>
      </c>
      <c r="F291" s="228" t="s">
        <v>523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127</v>
      </c>
      <c r="AU291" s="234" t="s">
        <v>83</v>
      </c>
      <c r="AV291" s="13" t="s">
        <v>81</v>
      </c>
      <c r="AW291" s="13" t="s">
        <v>34</v>
      </c>
      <c r="AX291" s="13" t="s">
        <v>73</v>
      </c>
      <c r="AY291" s="234" t="s">
        <v>116</v>
      </c>
    </row>
    <row r="292" s="14" customFormat="1">
      <c r="A292" s="14"/>
      <c r="B292" s="235"/>
      <c r="C292" s="236"/>
      <c r="D292" s="226" t="s">
        <v>127</v>
      </c>
      <c r="E292" s="237" t="s">
        <v>19</v>
      </c>
      <c r="F292" s="238" t="s">
        <v>524</v>
      </c>
      <c r="G292" s="236"/>
      <c r="H292" s="239">
        <v>661.71600000000001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127</v>
      </c>
      <c r="AU292" s="245" t="s">
        <v>83</v>
      </c>
      <c r="AV292" s="14" t="s">
        <v>83</v>
      </c>
      <c r="AW292" s="14" t="s">
        <v>34</v>
      </c>
      <c r="AX292" s="14" t="s">
        <v>81</v>
      </c>
      <c r="AY292" s="245" t="s">
        <v>116</v>
      </c>
    </row>
    <row r="293" s="12" customFormat="1" ht="22.8" customHeight="1">
      <c r="A293" s="12"/>
      <c r="B293" s="190"/>
      <c r="C293" s="191"/>
      <c r="D293" s="192" t="s">
        <v>72</v>
      </c>
      <c r="E293" s="204" t="s">
        <v>525</v>
      </c>
      <c r="F293" s="204" t="s">
        <v>526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SUM(P294:P295)</f>
        <v>0</v>
      </c>
      <c r="Q293" s="198"/>
      <c r="R293" s="199">
        <f>SUM(R294:R295)</f>
        <v>0</v>
      </c>
      <c r="S293" s="198"/>
      <c r="T293" s="200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81</v>
      </c>
      <c r="AT293" s="202" t="s">
        <v>72</v>
      </c>
      <c r="AU293" s="202" t="s">
        <v>81</v>
      </c>
      <c r="AY293" s="201" t="s">
        <v>116</v>
      </c>
      <c r="BK293" s="203">
        <f>SUM(BK294:BK295)</f>
        <v>0</v>
      </c>
    </row>
    <row r="294" s="2" customFormat="1" ht="78" customHeight="1">
      <c r="A294" s="40"/>
      <c r="B294" s="41"/>
      <c r="C294" s="206" t="s">
        <v>527</v>
      </c>
      <c r="D294" s="206" t="s">
        <v>118</v>
      </c>
      <c r="E294" s="207" t="s">
        <v>528</v>
      </c>
      <c r="F294" s="208" t="s">
        <v>529</v>
      </c>
      <c r="G294" s="209" t="s">
        <v>153</v>
      </c>
      <c r="H294" s="210">
        <v>1310.693</v>
      </c>
      <c r="I294" s="211"/>
      <c r="J294" s="212">
        <f>ROUND(I294*H294,2)</f>
        <v>0</v>
      </c>
      <c r="K294" s="208" t="s">
        <v>122</v>
      </c>
      <c r="L294" s="46"/>
      <c r="M294" s="213" t="s">
        <v>19</v>
      </c>
      <c r="N294" s="214" t="s">
        <v>44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123</v>
      </c>
      <c r="AT294" s="217" t="s">
        <v>118</v>
      </c>
      <c r="AU294" s="217" t="s">
        <v>83</v>
      </c>
      <c r="AY294" s="19" t="s">
        <v>116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81</v>
      </c>
      <c r="BK294" s="218">
        <f>ROUND(I294*H294,2)</f>
        <v>0</v>
      </c>
      <c r="BL294" s="19" t="s">
        <v>123</v>
      </c>
      <c r="BM294" s="217" t="s">
        <v>530</v>
      </c>
    </row>
    <row r="295" s="2" customFormat="1">
      <c r="A295" s="40"/>
      <c r="B295" s="41"/>
      <c r="C295" s="42"/>
      <c r="D295" s="219" t="s">
        <v>125</v>
      </c>
      <c r="E295" s="42"/>
      <c r="F295" s="220" t="s">
        <v>531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125</v>
      </c>
      <c r="AU295" s="19" t="s">
        <v>83</v>
      </c>
    </row>
    <row r="296" s="12" customFormat="1" ht="25.92" customHeight="1">
      <c r="A296" s="12"/>
      <c r="B296" s="190"/>
      <c r="C296" s="191"/>
      <c r="D296" s="192" t="s">
        <v>72</v>
      </c>
      <c r="E296" s="193" t="s">
        <v>532</v>
      </c>
      <c r="F296" s="193" t="s">
        <v>533</v>
      </c>
      <c r="G296" s="191"/>
      <c r="H296" s="191"/>
      <c r="I296" s="194"/>
      <c r="J296" s="195">
        <f>BK296</f>
        <v>0</v>
      </c>
      <c r="K296" s="191"/>
      <c r="L296" s="196"/>
      <c r="M296" s="197"/>
      <c r="N296" s="198"/>
      <c r="O296" s="198"/>
      <c r="P296" s="199">
        <f>P297+P304+P309+P349+P360+P370+P394+P402+P410+P418</f>
        <v>0</v>
      </c>
      <c r="Q296" s="198"/>
      <c r="R296" s="199">
        <f>R297+R304+R309+R349+R360+R370+R394+R402+R410+R418</f>
        <v>11.450106867400002</v>
      </c>
      <c r="S296" s="198"/>
      <c r="T296" s="200">
        <f>T297+T304+T309+T349+T360+T370+T394+T402+T410+T418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1" t="s">
        <v>83</v>
      </c>
      <c r="AT296" s="202" t="s">
        <v>72</v>
      </c>
      <c r="AU296" s="202" t="s">
        <v>73</v>
      </c>
      <c r="AY296" s="201" t="s">
        <v>116</v>
      </c>
      <c r="BK296" s="203">
        <f>BK297+BK304+BK309+BK349+BK360+BK370+BK394+BK402+BK410+BK418</f>
        <v>0</v>
      </c>
    </row>
    <row r="297" s="12" customFormat="1" ht="22.8" customHeight="1">
      <c r="A297" s="12"/>
      <c r="B297" s="190"/>
      <c r="C297" s="191"/>
      <c r="D297" s="192" t="s">
        <v>72</v>
      </c>
      <c r="E297" s="204" t="s">
        <v>534</v>
      </c>
      <c r="F297" s="204" t="s">
        <v>535</v>
      </c>
      <c r="G297" s="191"/>
      <c r="H297" s="191"/>
      <c r="I297" s="194"/>
      <c r="J297" s="205">
        <f>BK297</f>
        <v>0</v>
      </c>
      <c r="K297" s="191"/>
      <c r="L297" s="196"/>
      <c r="M297" s="197"/>
      <c r="N297" s="198"/>
      <c r="O297" s="198"/>
      <c r="P297" s="199">
        <f>SUM(P298:P303)</f>
        <v>0</v>
      </c>
      <c r="Q297" s="198"/>
      <c r="R297" s="199">
        <f>SUM(R298:R303)</f>
        <v>0.61138000000000003</v>
      </c>
      <c r="S297" s="198"/>
      <c r="T297" s="200">
        <f>SUM(T298:T303)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1" t="s">
        <v>83</v>
      </c>
      <c r="AT297" s="202" t="s">
        <v>72</v>
      </c>
      <c r="AU297" s="202" t="s">
        <v>81</v>
      </c>
      <c r="AY297" s="201" t="s">
        <v>116</v>
      </c>
      <c r="BK297" s="203">
        <f>SUM(BK298:BK303)</f>
        <v>0</v>
      </c>
    </row>
    <row r="298" s="2" customFormat="1" ht="33" customHeight="1">
      <c r="A298" s="40"/>
      <c r="B298" s="41"/>
      <c r="C298" s="206" t="s">
        <v>536</v>
      </c>
      <c r="D298" s="206" t="s">
        <v>118</v>
      </c>
      <c r="E298" s="207" t="s">
        <v>537</v>
      </c>
      <c r="F298" s="208" t="s">
        <v>538</v>
      </c>
      <c r="G298" s="209" t="s">
        <v>121</v>
      </c>
      <c r="H298" s="210">
        <v>350</v>
      </c>
      <c r="I298" s="211"/>
      <c r="J298" s="212">
        <f>ROUND(I298*H298,2)</f>
        <v>0</v>
      </c>
      <c r="K298" s="208" t="s">
        <v>122</v>
      </c>
      <c r="L298" s="46"/>
      <c r="M298" s="213" t="s">
        <v>19</v>
      </c>
      <c r="N298" s="214" t="s">
        <v>44</v>
      </c>
      <c r="O298" s="86"/>
      <c r="P298" s="215">
        <f>O298*H298</f>
        <v>0</v>
      </c>
      <c r="Q298" s="215">
        <v>5.0000000000000002E-05</v>
      </c>
      <c r="R298" s="215">
        <f>Q298*H298</f>
        <v>0.017500000000000002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312</v>
      </c>
      <c r="AT298" s="217" t="s">
        <v>118</v>
      </c>
      <c r="AU298" s="217" t="s">
        <v>83</v>
      </c>
      <c r="AY298" s="19" t="s">
        <v>116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81</v>
      </c>
      <c r="BK298" s="218">
        <f>ROUND(I298*H298,2)</f>
        <v>0</v>
      </c>
      <c r="BL298" s="19" t="s">
        <v>312</v>
      </c>
      <c r="BM298" s="217" t="s">
        <v>539</v>
      </c>
    </row>
    <row r="299" s="2" customFormat="1">
      <c r="A299" s="40"/>
      <c r="B299" s="41"/>
      <c r="C299" s="42"/>
      <c r="D299" s="219" t="s">
        <v>125</v>
      </c>
      <c r="E299" s="42"/>
      <c r="F299" s="220" t="s">
        <v>540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125</v>
      </c>
      <c r="AU299" s="19" t="s">
        <v>83</v>
      </c>
    </row>
    <row r="300" s="13" customFormat="1">
      <c r="A300" s="13"/>
      <c r="B300" s="224"/>
      <c r="C300" s="225"/>
      <c r="D300" s="226" t="s">
        <v>127</v>
      </c>
      <c r="E300" s="227" t="s">
        <v>19</v>
      </c>
      <c r="F300" s="228" t="s">
        <v>541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127</v>
      </c>
      <c r="AU300" s="234" t="s">
        <v>83</v>
      </c>
      <c r="AV300" s="13" t="s">
        <v>81</v>
      </c>
      <c r="AW300" s="13" t="s">
        <v>34</v>
      </c>
      <c r="AX300" s="13" t="s">
        <v>73</v>
      </c>
      <c r="AY300" s="234" t="s">
        <v>116</v>
      </c>
    </row>
    <row r="301" s="14" customFormat="1">
      <c r="A301" s="14"/>
      <c r="B301" s="235"/>
      <c r="C301" s="236"/>
      <c r="D301" s="226" t="s">
        <v>127</v>
      </c>
      <c r="E301" s="237" t="s">
        <v>19</v>
      </c>
      <c r="F301" s="238" t="s">
        <v>542</v>
      </c>
      <c r="G301" s="236"/>
      <c r="H301" s="239">
        <v>350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127</v>
      </c>
      <c r="AU301" s="245" t="s">
        <v>83</v>
      </c>
      <c r="AV301" s="14" t="s">
        <v>83</v>
      </c>
      <c r="AW301" s="14" t="s">
        <v>34</v>
      </c>
      <c r="AX301" s="14" t="s">
        <v>81</v>
      </c>
      <c r="AY301" s="245" t="s">
        <v>116</v>
      </c>
    </row>
    <row r="302" s="2" customFormat="1" ht="33" customHeight="1">
      <c r="A302" s="40"/>
      <c r="B302" s="41"/>
      <c r="C302" s="260" t="s">
        <v>543</v>
      </c>
      <c r="D302" s="260" t="s">
        <v>260</v>
      </c>
      <c r="E302" s="261" t="s">
        <v>544</v>
      </c>
      <c r="F302" s="262" t="s">
        <v>545</v>
      </c>
      <c r="G302" s="263" t="s">
        <v>121</v>
      </c>
      <c r="H302" s="264">
        <v>371.17500000000001</v>
      </c>
      <c r="I302" s="265"/>
      <c r="J302" s="266">
        <f>ROUND(I302*H302,2)</f>
        <v>0</v>
      </c>
      <c r="K302" s="262" t="s">
        <v>122</v>
      </c>
      <c r="L302" s="267"/>
      <c r="M302" s="268" t="s">
        <v>19</v>
      </c>
      <c r="N302" s="269" t="s">
        <v>44</v>
      </c>
      <c r="O302" s="86"/>
      <c r="P302" s="215">
        <f>O302*H302</f>
        <v>0</v>
      </c>
      <c r="Q302" s="215">
        <v>0.0016000000000000001</v>
      </c>
      <c r="R302" s="215">
        <f>Q302*H302</f>
        <v>0.59388000000000007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411</v>
      </c>
      <c r="AT302" s="217" t="s">
        <v>260</v>
      </c>
      <c r="AU302" s="217" t="s">
        <v>83</v>
      </c>
      <c r="AY302" s="19" t="s">
        <v>116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81</v>
      </c>
      <c r="BK302" s="218">
        <f>ROUND(I302*H302,2)</f>
        <v>0</v>
      </c>
      <c r="BL302" s="19" t="s">
        <v>312</v>
      </c>
      <c r="BM302" s="217" t="s">
        <v>546</v>
      </c>
    </row>
    <row r="303" s="14" customFormat="1">
      <c r="A303" s="14"/>
      <c r="B303" s="235"/>
      <c r="C303" s="236"/>
      <c r="D303" s="226" t="s">
        <v>127</v>
      </c>
      <c r="E303" s="236"/>
      <c r="F303" s="238" t="s">
        <v>547</v>
      </c>
      <c r="G303" s="236"/>
      <c r="H303" s="239">
        <v>371.17500000000001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127</v>
      </c>
      <c r="AU303" s="245" t="s">
        <v>83</v>
      </c>
      <c r="AV303" s="14" t="s">
        <v>83</v>
      </c>
      <c r="AW303" s="14" t="s">
        <v>4</v>
      </c>
      <c r="AX303" s="14" t="s">
        <v>81</v>
      </c>
      <c r="AY303" s="245" t="s">
        <v>116</v>
      </c>
    </row>
    <row r="304" s="12" customFormat="1" ht="22.8" customHeight="1">
      <c r="A304" s="12"/>
      <c r="B304" s="190"/>
      <c r="C304" s="191"/>
      <c r="D304" s="192" t="s">
        <v>72</v>
      </c>
      <c r="E304" s="204" t="s">
        <v>548</v>
      </c>
      <c r="F304" s="204" t="s">
        <v>549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SUM(P305:P308)</f>
        <v>0</v>
      </c>
      <c r="Q304" s="198"/>
      <c r="R304" s="199">
        <f>SUM(R305:R308)</f>
        <v>0.0090000000000000011</v>
      </c>
      <c r="S304" s="198"/>
      <c r="T304" s="200">
        <f>SUM(T305:T308)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1" t="s">
        <v>83</v>
      </c>
      <c r="AT304" s="202" t="s">
        <v>72</v>
      </c>
      <c r="AU304" s="202" t="s">
        <v>81</v>
      </c>
      <c r="AY304" s="201" t="s">
        <v>116</v>
      </c>
      <c r="BK304" s="203">
        <f>SUM(BK305:BK308)</f>
        <v>0</v>
      </c>
    </row>
    <row r="305" s="2" customFormat="1" ht="24.15" customHeight="1">
      <c r="A305" s="40"/>
      <c r="B305" s="41"/>
      <c r="C305" s="206" t="s">
        <v>550</v>
      </c>
      <c r="D305" s="206" t="s">
        <v>118</v>
      </c>
      <c r="E305" s="207" t="s">
        <v>551</v>
      </c>
      <c r="F305" s="208" t="s">
        <v>552</v>
      </c>
      <c r="G305" s="209" t="s">
        <v>285</v>
      </c>
      <c r="H305" s="210">
        <v>6</v>
      </c>
      <c r="I305" s="211"/>
      <c r="J305" s="212">
        <f>ROUND(I305*H305,2)</f>
        <v>0</v>
      </c>
      <c r="K305" s="208" t="s">
        <v>122</v>
      </c>
      <c r="L305" s="46"/>
      <c r="M305" s="213" t="s">
        <v>19</v>
      </c>
      <c r="N305" s="214" t="s">
        <v>44</v>
      </c>
      <c r="O305" s="86"/>
      <c r="P305" s="215">
        <f>O305*H305</f>
        <v>0</v>
      </c>
      <c r="Q305" s="215">
        <v>0.0015</v>
      </c>
      <c r="R305" s="215">
        <f>Q305*H305</f>
        <v>0.0090000000000000011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312</v>
      </c>
      <c r="AT305" s="217" t="s">
        <v>118</v>
      </c>
      <c r="AU305" s="217" t="s">
        <v>83</v>
      </c>
      <c r="AY305" s="19" t="s">
        <v>116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81</v>
      </c>
      <c r="BK305" s="218">
        <f>ROUND(I305*H305,2)</f>
        <v>0</v>
      </c>
      <c r="BL305" s="19" t="s">
        <v>312</v>
      </c>
      <c r="BM305" s="217" t="s">
        <v>553</v>
      </c>
    </row>
    <row r="306" s="2" customFormat="1">
      <c r="A306" s="40"/>
      <c r="B306" s="41"/>
      <c r="C306" s="42"/>
      <c r="D306" s="219" t="s">
        <v>125</v>
      </c>
      <c r="E306" s="42"/>
      <c r="F306" s="220" t="s">
        <v>554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125</v>
      </c>
      <c r="AU306" s="19" t="s">
        <v>83</v>
      </c>
    </row>
    <row r="307" s="2" customFormat="1" ht="49.05" customHeight="1">
      <c r="A307" s="40"/>
      <c r="B307" s="41"/>
      <c r="C307" s="206" t="s">
        <v>555</v>
      </c>
      <c r="D307" s="206" t="s">
        <v>118</v>
      </c>
      <c r="E307" s="207" t="s">
        <v>556</v>
      </c>
      <c r="F307" s="208" t="s">
        <v>557</v>
      </c>
      <c r="G307" s="209" t="s">
        <v>153</v>
      </c>
      <c r="H307" s="210">
        <v>0.0089999999999999993</v>
      </c>
      <c r="I307" s="211"/>
      <c r="J307" s="212">
        <f>ROUND(I307*H307,2)</f>
        <v>0</v>
      </c>
      <c r="K307" s="208" t="s">
        <v>122</v>
      </c>
      <c r="L307" s="46"/>
      <c r="M307" s="213" t="s">
        <v>19</v>
      </c>
      <c r="N307" s="214" t="s">
        <v>44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312</v>
      </c>
      <c r="AT307" s="217" t="s">
        <v>118</v>
      </c>
      <c r="AU307" s="217" t="s">
        <v>83</v>
      </c>
      <c r="AY307" s="19" t="s">
        <v>116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81</v>
      </c>
      <c r="BK307" s="218">
        <f>ROUND(I307*H307,2)</f>
        <v>0</v>
      </c>
      <c r="BL307" s="19" t="s">
        <v>312</v>
      </c>
      <c r="BM307" s="217" t="s">
        <v>558</v>
      </c>
    </row>
    <row r="308" s="2" customFormat="1">
      <c r="A308" s="40"/>
      <c r="B308" s="41"/>
      <c r="C308" s="42"/>
      <c r="D308" s="219" t="s">
        <v>125</v>
      </c>
      <c r="E308" s="42"/>
      <c r="F308" s="220" t="s">
        <v>559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125</v>
      </c>
      <c r="AU308" s="19" t="s">
        <v>83</v>
      </c>
    </row>
    <row r="309" s="12" customFormat="1" ht="22.8" customHeight="1">
      <c r="A309" s="12"/>
      <c r="B309" s="190"/>
      <c r="C309" s="191"/>
      <c r="D309" s="192" t="s">
        <v>72</v>
      </c>
      <c r="E309" s="204" t="s">
        <v>560</v>
      </c>
      <c r="F309" s="204" t="s">
        <v>561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SUM(P310:P348)</f>
        <v>0</v>
      </c>
      <c r="Q309" s="198"/>
      <c r="R309" s="199">
        <f>SUM(R310:R348)</f>
        <v>0.30436700000000005</v>
      </c>
      <c r="S309" s="198"/>
      <c r="T309" s="200">
        <f>SUM(T310:T348)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83</v>
      </c>
      <c r="AT309" s="202" t="s">
        <v>72</v>
      </c>
      <c r="AU309" s="202" t="s">
        <v>81</v>
      </c>
      <c r="AY309" s="201" t="s">
        <v>116</v>
      </c>
      <c r="BK309" s="203">
        <f>SUM(BK310:BK348)</f>
        <v>0</v>
      </c>
    </row>
    <row r="310" s="2" customFormat="1" ht="37.8" customHeight="1">
      <c r="A310" s="40"/>
      <c r="B310" s="41"/>
      <c r="C310" s="206" t="s">
        <v>562</v>
      </c>
      <c r="D310" s="206" t="s">
        <v>118</v>
      </c>
      <c r="E310" s="207" t="s">
        <v>563</v>
      </c>
      <c r="F310" s="208" t="s">
        <v>564</v>
      </c>
      <c r="G310" s="209" t="s">
        <v>344</v>
      </c>
      <c r="H310" s="210">
        <v>1</v>
      </c>
      <c r="I310" s="211"/>
      <c r="J310" s="212">
        <f>ROUND(I310*H310,2)</f>
        <v>0</v>
      </c>
      <c r="K310" s="208" t="s">
        <v>19</v>
      </c>
      <c r="L310" s="46"/>
      <c r="M310" s="213" t="s">
        <v>19</v>
      </c>
      <c r="N310" s="214" t="s">
        <v>44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312</v>
      </c>
      <c r="AT310" s="217" t="s">
        <v>118</v>
      </c>
      <c r="AU310" s="217" t="s">
        <v>83</v>
      </c>
      <c r="AY310" s="19" t="s">
        <v>116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81</v>
      </c>
      <c r="BK310" s="218">
        <f>ROUND(I310*H310,2)</f>
        <v>0</v>
      </c>
      <c r="BL310" s="19" t="s">
        <v>312</v>
      </c>
      <c r="BM310" s="217" t="s">
        <v>565</v>
      </c>
    </row>
    <row r="311" s="2" customFormat="1" ht="37.8" customHeight="1">
      <c r="A311" s="40"/>
      <c r="B311" s="41"/>
      <c r="C311" s="206" t="s">
        <v>566</v>
      </c>
      <c r="D311" s="206" t="s">
        <v>118</v>
      </c>
      <c r="E311" s="207" t="s">
        <v>567</v>
      </c>
      <c r="F311" s="208" t="s">
        <v>568</v>
      </c>
      <c r="G311" s="209" t="s">
        <v>291</v>
      </c>
      <c r="H311" s="210">
        <v>3</v>
      </c>
      <c r="I311" s="211"/>
      <c r="J311" s="212">
        <f>ROUND(I311*H311,2)</f>
        <v>0</v>
      </c>
      <c r="K311" s="208" t="s">
        <v>122</v>
      </c>
      <c r="L311" s="46"/>
      <c r="M311" s="213" t="s">
        <v>19</v>
      </c>
      <c r="N311" s="214" t="s">
        <v>44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312</v>
      </c>
      <c r="AT311" s="217" t="s">
        <v>118</v>
      </c>
      <c r="AU311" s="217" t="s">
        <v>83</v>
      </c>
      <c r="AY311" s="19" t="s">
        <v>116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81</v>
      </c>
      <c r="BK311" s="218">
        <f>ROUND(I311*H311,2)</f>
        <v>0</v>
      </c>
      <c r="BL311" s="19" t="s">
        <v>312</v>
      </c>
      <c r="BM311" s="217" t="s">
        <v>569</v>
      </c>
    </row>
    <row r="312" s="2" customFormat="1">
      <c r="A312" s="40"/>
      <c r="B312" s="41"/>
      <c r="C312" s="42"/>
      <c r="D312" s="219" t="s">
        <v>125</v>
      </c>
      <c r="E312" s="42"/>
      <c r="F312" s="220" t="s">
        <v>570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125</v>
      </c>
      <c r="AU312" s="19" t="s">
        <v>83</v>
      </c>
    </row>
    <row r="313" s="2" customFormat="1" ht="24.15" customHeight="1">
      <c r="A313" s="40"/>
      <c r="B313" s="41"/>
      <c r="C313" s="260" t="s">
        <v>571</v>
      </c>
      <c r="D313" s="260" t="s">
        <v>260</v>
      </c>
      <c r="E313" s="261" t="s">
        <v>572</v>
      </c>
      <c r="F313" s="262" t="s">
        <v>573</v>
      </c>
      <c r="G313" s="263" t="s">
        <v>291</v>
      </c>
      <c r="H313" s="264">
        <v>3.4500000000000002</v>
      </c>
      <c r="I313" s="265"/>
      <c r="J313" s="266">
        <f>ROUND(I313*H313,2)</f>
        <v>0</v>
      </c>
      <c r="K313" s="262" t="s">
        <v>122</v>
      </c>
      <c r="L313" s="267"/>
      <c r="M313" s="268" t="s">
        <v>19</v>
      </c>
      <c r="N313" s="269" t="s">
        <v>44</v>
      </c>
      <c r="O313" s="86"/>
      <c r="P313" s="215">
        <f>O313*H313</f>
        <v>0</v>
      </c>
      <c r="Q313" s="215">
        <v>0.00048000000000000001</v>
      </c>
      <c r="R313" s="215">
        <f>Q313*H313</f>
        <v>0.0016560000000000001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411</v>
      </c>
      <c r="AT313" s="217" t="s">
        <v>260</v>
      </c>
      <c r="AU313" s="217" t="s">
        <v>83</v>
      </c>
      <c r="AY313" s="19" t="s">
        <v>116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81</v>
      </c>
      <c r="BK313" s="218">
        <f>ROUND(I313*H313,2)</f>
        <v>0</v>
      </c>
      <c r="BL313" s="19" t="s">
        <v>312</v>
      </c>
      <c r="BM313" s="217" t="s">
        <v>574</v>
      </c>
    </row>
    <row r="314" s="14" customFormat="1">
      <c r="A314" s="14"/>
      <c r="B314" s="235"/>
      <c r="C314" s="236"/>
      <c r="D314" s="226" t="s">
        <v>127</v>
      </c>
      <c r="E314" s="236"/>
      <c r="F314" s="238" t="s">
        <v>575</v>
      </c>
      <c r="G314" s="236"/>
      <c r="H314" s="239">
        <v>3.4500000000000002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127</v>
      </c>
      <c r="AU314" s="245" t="s">
        <v>83</v>
      </c>
      <c r="AV314" s="14" t="s">
        <v>83</v>
      </c>
      <c r="AW314" s="14" t="s">
        <v>4</v>
      </c>
      <c r="AX314" s="14" t="s">
        <v>81</v>
      </c>
      <c r="AY314" s="245" t="s">
        <v>116</v>
      </c>
    </row>
    <row r="315" s="2" customFormat="1" ht="49.05" customHeight="1">
      <c r="A315" s="40"/>
      <c r="B315" s="41"/>
      <c r="C315" s="206" t="s">
        <v>576</v>
      </c>
      <c r="D315" s="206" t="s">
        <v>118</v>
      </c>
      <c r="E315" s="207" t="s">
        <v>577</v>
      </c>
      <c r="F315" s="208" t="s">
        <v>578</v>
      </c>
      <c r="G315" s="209" t="s">
        <v>291</v>
      </c>
      <c r="H315" s="210">
        <v>8</v>
      </c>
      <c r="I315" s="211"/>
      <c r="J315" s="212">
        <f>ROUND(I315*H315,2)</f>
        <v>0</v>
      </c>
      <c r="K315" s="208" t="s">
        <v>122</v>
      </c>
      <c r="L315" s="46"/>
      <c r="M315" s="213" t="s">
        <v>19</v>
      </c>
      <c r="N315" s="214" t="s">
        <v>44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312</v>
      </c>
      <c r="AT315" s="217" t="s">
        <v>118</v>
      </c>
      <c r="AU315" s="217" t="s">
        <v>83</v>
      </c>
      <c r="AY315" s="19" t="s">
        <v>116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81</v>
      </c>
      <c r="BK315" s="218">
        <f>ROUND(I315*H315,2)</f>
        <v>0</v>
      </c>
      <c r="BL315" s="19" t="s">
        <v>312</v>
      </c>
      <c r="BM315" s="217" t="s">
        <v>579</v>
      </c>
    </row>
    <row r="316" s="2" customFormat="1">
      <c r="A316" s="40"/>
      <c r="B316" s="41"/>
      <c r="C316" s="42"/>
      <c r="D316" s="219" t="s">
        <v>125</v>
      </c>
      <c r="E316" s="42"/>
      <c r="F316" s="220" t="s">
        <v>580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125</v>
      </c>
      <c r="AU316" s="19" t="s">
        <v>83</v>
      </c>
    </row>
    <row r="317" s="2" customFormat="1" ht="24.15" customHeight="1">
      <c r="A317" s="40"/>
      <c r="B317" s="41"/>
      <c r="C317" s="260" t="s">
        <v>581</v>
      </c>
      <c r="D317" s="260" t="s">
        <v>260</v>
      </c>
      <c r="E317" s="261" t="s">
        <v>582</v>
      </c>
      <c r="F317" s="262" t="s">
        <v>583</v>
      </c>
      <c r="G317" s="263" t="s">
        <v>291</v>
      </c>
      <c r="H317" s="264">
        <v>9.1999999999999993</v>
      </c>
      <c r="I317" s="265"/>
      <c r="J317" s="266">
        <f>ROUND(I317*H317,2)</f>
        <v>0</v>
      </c>
      <c r="K317" s="262" t="s">
        <v>122</v>
      </c>
      <c r="L317" s="267"/>
      <c r="M317" s="268" t="s">
        <v>19</v>
      </c>
      <c r="N317" s="269" t="s">
        <v>44</v>
      </c>
      <c r="O317" s="86"/>
      <c r="P317" s="215">
        <f>O317*H317</f>
        <v>0</v>
      </c>
      <c r="Q317" s="215">
        <v>0.00076999999999999996</v>
      </c>
      <c r="R317" s="215">
        <f>Q317*H317</f>
        <v>0.0070839999999999992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411</v>
      </c>
      <c r="AT317" s="217" t="s">
        <v>260</v>
      </c>
      <c r="AU317" s="217" t="s">
        <v>83</v>
      </c>
      <c r="AY317" s="19" t="s">
        <v>116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81</v>
      </c>
      <c r="BK317" s="218">
        <f>ROUND(I317*H317,2)</f>
        <v>0</v>
      </c>
      <c r="BL317" s="19" t="s">
        <v>312</v>
      </c>
      <c r="BM317" s="217" t="s">
        <v>584</v>
      </c>
    </row>
    <row r="318" s="14" customFormat="1">
      <c r="A318" s="14"/>
      <c r="B318" s="235"/>
      <c r="C318" s="236"/>
      <c r="D318" s="226" t="s">
        <v>127</v>
      </c>
      <c r="E318" s="237" t="s">
        <v>19</v>
      </c>
      <c r="F318" s="238" t="s">
        <v>585</v>
      </c>
      <c r="G318" s="236"/>
      <c r="H318" s="239">
        <v>9.1999999999999993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127</v>
      </c>
      <c r="AU318" s="245" t="s">
        <v>83</v>
      </c>
      <c r="AV318" s="14" t="s">
        <v>83</v>
      </c>
      <c r="AW318" s="14" t="s">
        <v>34</v>
      </c>
      <c r="AX318" s="14" t="s">
        <v>81</v>
      </c>
      <c r="AY318" s="245" t="s">
        <v>116</v>
      </c>
    </row>
    <row r="319" s="2" customFormat="1" ht="49.05" customHeight="1">
      <c r="A319" s="40"/>
      <c r="B319" s="41"/>
      <c r="C319" s="206" t="s">
        <v>586</v>
      </c>
      <c r="D319" s="206" t="s">
        <v>118</v>
      </c>
      <c r="E319" s="207" t="s">
        <v>587</v>
      </c>
      <c r="F319" s="208" t="s">
        <v>588</v>
      </c>
      <c r="G319" s="209" t="s">
        <v>291</v>
      </c>
      <c r="H319" s="210">
        <v>110</v>
      </c>
      <c r="I319" s="211"/>
      <c r="J319" s="212">
        <f>ROUND(I319*H319,2)</f>
        <v>0</v>
      </c>
      <c r="K319" s="208" t="s">
        <v>122</v>
      </c>
      <c r="L319" s="46"/>
      <c r="M319" s="213" t="s">
        <v>19</v>
      </c>
      <c r="N319" s="214" t="s">
        <v>44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312</v>
      </c>
      <c r="AT319" s="217" t="s">
        <v>118</v>
      </c>
      <c r="AU319" s="217" t="s">
        <v>83</v>
      </c>
      <c r="AY319" s="19" t="s">
        <v>116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81</v>
      </c>
      <c r="BK319" s="218">
        <f>ROUND(I319*H319,2)</f>
        <v>0</v>
      </c>
      <c r="BL319" s="19" t="s">
        <v>312</v>
      </c>
      <c r="BM319" s="217" t="s">
        <v>589</v>
      </c>
    </row>
    <row r="320" s="2" customFormat="1">
      <c r="A320" s="40"/>
      <c r="B320" s="41"/>
      <c r="C320" s="42"/>
      <c r="D320" s="219" t="s">
        <v>125</v>
      </c>
      <c r="E320" s="42"/>
      <c r="F320" s="220" t="s">
        <v>590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125</v>
      </c>
      <c r="AU320" s="19" t="s">
        <v>83</v>
      </c>
    </row>
    <row r="321" s="14" customFormat="1">
      <c r="A321" s="14"/>
      <c r="B321" s="235"/>
      <c r="C321" s="236"/>
      <c r="D321" s="226" t="s">
        <v>127</v>
      </c>
      <c r="E321" s="237" t="s">
        <v>19</v>
      </c>
      <c r="F321" s="238" t="s">
        <v>591</v>
      </c>
      <c r="G321" s="236"/>
      <c r="H321" s="239">
        <v>110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127</v>
      </c>
      <c r="AU321" s="245" t="s">
        <v>83</v>
      </c>
      <c r="AV321" s="14" t="s">
        <v>83</v>
      </c>
      <c r="AW321" s="14" t="s">
        <v>34</v>
      </c>
      <c r="AX321" s="14" t="s">
        <v>81</v>
      </c>
      <c r="AY321" s="245" t="s">
        <v>116</v>
      </c>
    </row>
    <row r="322" s="2" customFormat="1" ht="24.15" customHeight="1">
      <c r="A322" s="40"/>
      <c r="B322" s="41"/>
      <c r="C322" s="260" t="s">
        <v>592</v>
      </c>
      <c r="D322" s="260" t="s">
        <v>260</v>
      </c>
      <c r="E322" s="261" t="s">
        <v>593</v>
      </c>
      <c r="F322" s="262" t="s">
        <v>594</v>
      </c>
      <c r="G322" s="263" t="s">
        <v>291</v>
      </c>
      <c r="H322" s="264">
        <v>126.5</v>
      </c>
      <c r="I322" s="265"/>
      <c r="J322" s="266">
        <f>ROUND(I322*H322,2)</f>
        <v>0</v>
      </c>
      <c r="K322" s="262" t="s">
        <v>122</v>
      </c>
      <c r="L322" s="267"/>
      <c r="M322" s="268" t="s">
        <v>19</v>
      </c>
      <c r="N322" s="269" t="s">
        <v>44</v>
      </c>
      <c r="O322" s="86"/>
      <c r="P322" s="215">
        <f>O322*H322</f>
        <v>0</v>
      </c>
      <c r="Q322" s="215">
        <v>0.0011000000000000001</v>
      </c>
      <c r="R322" s="215">
        <f>Q322*H322</f>
        <v>0.13915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411</v>
      </c>
      <c r="AT322" s="217" t="s">
        <v>260</v>
      </c>
      <c r="AU322" s="217" t="s">
        <v>83</v>
      </c>
      <c r="AY322" s="19" t="s">
        <v>116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81</v>
      </c>
      <c r="BK322" s="218">
        <f>ROUND(I322*H322,2)</f>
        <v>0</v>
      </c>
      <c r="BL322" s="19" t="s">
        <v>312</v>
      </c>
      <c r="BM322" s="217" t="s">
        <v>595</v>
      </c>
    </row>
    <row r="323" s="14" customFormat="1">
      <c r="A323" s="14"/>
      <c r="B323" s="235"/>
      <c r="C323" s="236"/>
      <c r="D323" s="226" t="s">
        <v>127</v>
      </c>
      <c r="E323" s="237" t="s">
        <v>19</v>
      </c>
      <c r="F323" s="238" t="s">
        <v>596</v>
      </c>
      <c r="G323" s="236"/>
      <c r="H323" s="239">
        <v>126.5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127</v>
      </c>
      <c r="AU323" s="245" t="s">
        <v>83</v>
      </c>
      <c r="AV323" s="14" t="s">
        <v>83</v>
      </c>
      <c r="AW323" s="14" t="s">
        <v>34</v>
      </c>
      <c r="AX323" s="14" t="s">
        <v>81</v>
      </c>
      <c r="AY323" s="245" t="s">
        <v>116</v>
      </c>
    </row>
    <row r="324" s="2" customFormat="1" ht="33" customHeight="1">
      <c r="A324" s="40"/>
      <c r="B324" s="41"/>
      <c r="C324" s="206" t="s">
        <v>597</v>
      </c>
      <c r="D324" s="206" t="s">
        <v>118</v>
      </c>
      <c r="E324" s="207" t="s">
        <v>598</v>
      </c>
      <c r="F324" s="208" t="s">
        <v>599</v>
      </c>
      <c r="G324" s="209" t="s">
        <v>285</v>
      </c>
      <c r="H324" s="210">
        <v>1</v>
      </c>
      <c r="I324" s="211"/>
      <c r="J324" s="212">
        <f>ROUND(I324*H324,2)</f>
        <v>0</v>
      </c>
      <c r="K324" s="208" t="s">
        <v>122</v>
      </c>
      <c r="L324" s="46"/>
      <c r="M324" s="213" t="s">
        <v>19</v>
      </c>
      <c r="N324" s="214" t="s">
        <v>44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312</v>
      </c>
      <c r="AT324" s="217" t="s">
        <v>118</v>
      </c>
      <c r="AU324" s="217" t="s">
        <v>83</v>
      </c>
      <c r="AY324" s="19" t="s">
        <v>116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81</v>
      </c>
      <c r="BK324" s="218">
        <f>ROUND(I324*H324,2)</f>
        <v>0</v>
      </c>
      <c r="BL324" s="19" t="s">
        <v>312</v>
      </c>
      <c r="BM324" s="217" t="s">
        <v>600</v>
      </c>
    </row>
    <row r="325" s="2" customFormat="1">
      <c r="A325" s="40"/>
      <c r="B325" s="41"/>
      <c r="C325" s="42"/>
      <c r="D325" s="219" t="s">
        <v>125</v>
      </c>
      <c r="E325" s="42"/>
      <c r="F325" s="220" t="s">
        <v>601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125</v>
      </c>
      <c r="AU325" s="19" t="s">
        <v>83</v>
      </c>
    </row>
    <row r="326" s="13" customFormat="1">
      <c r="A326" s="13"/>
      <c r="B326" s="224"/>
      <c r="C326" s="225"/>
      <c r="D326" s="226" t="s">
        <v>127</v>
      </c>
      <c r="E326" s="227" t="s">
        <v>19</v>
      </c>
      <c r="F326" s="228" t="s">
        <v>602</v>
      </c>
      <c r="G326" s="225"/>
      <c r="H326" s="227" t="s">
        <v>19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127</v>
      </c>
      <c r="AU326" s="234" t="s">
        <v>83</v>
      </c>
      <c r="AV326" s="13" t="s">
        <v>81</v>
      </c>
      <c r="AW326" s="13" t="s">
        <v>34</v>
      </c>
      <c r="AX326" s="13" t="s">
        <v>73</v>
      </c>
      <c r="AY326" s="234" t="s">
        <v>116</v>
      </c>
    </row>
    <row r="327" s="14" customFormat="1">
      <c r="A327" s="14"/>
      <c r="B327" s="235"/>
      <c r="C327" s="236"/>
      <c r="D327" s="226" t="s">
        <v>127</v>
      </c>
      <c r="E327" s="237" t="s">
        <v>19</v>
      </c>
      <c r="F327" s="238" t="s">
        <v>81</v>
      </c>
      <c r="G327" s="236"/>
      <c r="H327" s="239">
        <v>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127</v>
      </c>
      <c r="AU327" s="245" t="s">
        <v>83</v>
      </c>
      <c r="AV327" s="14" t="s">
        <v>83</v>
      </c>
      <c r="AW327" s="14" t="s">
        <v>34</v>
      </c>
      <c r="AX327" s="14" t="s">
        <v>81</v>
      </c>
      <c r="AY327" s="245" t="s">
        <v>116</v>
      </c>
    </row>
    <row r="328" s="2" customFormat="1" ht="49.05" customHeight="1">
      <c r="A328" s="40"/>
      <c r="B328" s="41"/>
      <c r="C328" s="206" t="s">
        <v>603</v>
      </c>
      <c r="D328" s="206" t="s">
        <v>118</v>
      </c>
      <c r="E328" s="207" t="s">
        <v>604</v>
      </c>
      <c r="F328" s="208" t="s">
        <v>605</v>
      </c>
      <c r="G328" s="209" t="s">
        <v>291</v>
      </c>
      <c r="H328" s="210">
        <v>100.8</v>
      </c>
      <c r="I328" s="211"/>
      <c r="J328" s="212">
        <f>ROUND(I328*H328,2)</f>
        <v>0</v>
      </c>
      <c r="K328" s="208" t="s">
        <v>122</v>
      </c>
      <c r="L328" s="46"/>
      <c r="M328" s="213" t="s">
        <v>19</v>
      </c>
      <c r="N328" s="214" t="s">
        <v>44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312</v>
      </c>
      <c r="AT328" s="217" t="s">
        <v>118</v>
      </c>
      <c r="AU328" s="217" t="s">
        <v>83</v>
      </c>
      <c r="AY328" s="19" t="s">
        <v>116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81</v>
      </c>
      <c r="BK328" s="218">
        <f>ROUND(I328*H328,2)</f>
        <v>0</v>
      </c>
      <c r="BL328" s="19" t="s">
        <v>312</v>
      </c>
      <c r="BM328" s="217" t="s">
        <v>606</v>
      </c>
    </row>
    <row r="329" s="2" customFormat="1">
      <c r="A329" s="40"/>
      <c r="B329" s="41"/>
      <c r="C329" s="42"/>
      <c r="D329" s="219" t="s">
        <v>125</v>
      </c>
      <c r="E329" s="42"/>
      <c r="F329" s="220" t="s">
        <v>607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125</v>
      </c>
      <c r="AU329" s="19" t="s">
        <v>83</v>
      </c>
    </row>
    <row r="330" s="14" customFormat="1">
      <c r="A330" s="14"/>
      <c r="B330" s="235"/>
      <c r="C330" s="236"/>
      <c r="D330" s="226" t="s">
        <v>127</v>
      </c>
      <c r="E330" s="237" t="s">
        <v>19</v>
      </c>
      <c r="F330" s="238" t="s">
        <v>608</v>
      </c>
      <c r="G330" s="236"/>
      <c r="H330" s="239">
        <v>100.8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127</v>
      </c>
      <c r="AU330" s="245" t="s">
        <v>83</v>
      </c>
      <c r="AV330" s="14" t="s">
        <v>83</v>
      </c>
      <c r="AW330" s="14" t="s">
        <v>34</v>
      </c>
      <c r="AX330" s="14" t="s">
        <v>73</v>
      </c>
      <c r="AY330" s="245" t="s">
        <v>116</v>
      </c>
    </row>
    <row r="331" s="15" customFormat="1">
      <c r="A331" s="15"/>
      <c r="B331" s="249"/>
      <c r="C331" s="250"/>
      <c r="D331" s="226" t="s">
        <v>127</v>
      </c>
      <c r="E331" s="251" t="s">
        <v>19</v>
      </c>
      <c r="F331" s="252" t="s">
        <v>223</v>
      </c>
      <c r="G331" s="250"/>
      <c r="H331" s="253">
        <v>100.8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9" t="s">
        <v>127</v>
      </c>
      <c r="AU331" s="259" t="s">
        <v>83</v>
      </c>
      <c r="AV331" s="15" t="s">
        <v>123</v>
      </c>
      <c r="AW331" s="15" t="s">
        <v>34</v>
      </c>
      <c r="AX331" s="15" t="s">
        <v>81</v>
      </c>
      <c r="AY331" s="259" t="s">
        <v>116</v>
      </c>
    </row>
    <row r="332" s="2" customFormat="1" ht="16.5" customHeight="1">
      <c r="A332" s="40"/>
      <c r="B332" s="41"/>
      <c r="C332" s="260" t="s">
        <v>609</v>
      </c>
      <c r="D332" s="260" t="s">
        <v>260</v>
      </c>
      <c r="E332" s="261" t="s">
        <v>610</v>
      </c>
      <c r="F332" s="262" t="s">
        <v>611</v>
      </c>
      <c r="G332" s="263" t="s">
        <v>612</v>
      </c>
      <c r="H332" s="264">
        <v>115.92</v>
      </c>
      <c r="I332" s="265"/>
      <c r="J332" s="266">
        <f>ROUND(I332*H332,2)</f>
        <v>0</v>
      </c>
      <c r="K332" s="262" t="s">
        <v>122</v>
      </c>
      <c r="L332" s="267"/>
      <c r="M332" s="268" t="s">
        <v>19</v>
      </c>
      <c r="N332" s="269" t="s">
        <v>44</v>
      </c>
      <c r="O332" s="86"/>
      <c r="P332" s="215">
        <f>O332*H332</f>
        <v>0</v>
      </c>
      <c r="Q332" s="215">
        <v>0.001</v>
      </c>
      <c r="R332" s="215">
        <f>Q332*H332</f>
        <v>0.11592000000000001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411</v>
      </c>
      <c r="AT332" s="217" t="s">
        <v>260</v>
      </c>
      <c r="AU332" s="217" t="s">
        <v>83</v>
      </c>
      <c r="AY332" s="19" t="s">
        <v>116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81</v>
      </c>
      <c r="BK332" s="218">
        <f>ROUND(I332*H332,2)</f>
        <v>0</v>
      </c>
      <c r="BL332" s="19" t="s">
        <v>312</v>
      </c>
      <c r="BM332" s="217" t="s">
        <v>613</v>
      </c>
    </row>
    <row r="333" s="2" customFormat="1" ht="49.05" customHeight="1">
      <c r="A333" s="40"/>
      <c r="B333" s="41"/>
      <c r="C333" s="206" t="s">
        <v>614</v>
      </c>
      <c r="D333" s="206" t="s">
        <v>118</v>
      </c>
      <c r="E333" s="207" t="s">
        <v>615</v>
      </c>
      <c r="F333" s="208" t="s">
        <v>616</v>
      </c>
      <c r="G333" s="209" t="s">
        <v>291</v>
      </c>
      <c r="H333" s="210">
        <v>24</v>
      </c>
      <c r="I333" s="211"/>
      <c r="J333" s="212">
        <f>ROUND(I333*H333,2)</f>
        <v>0</v>
      </c>
      <c r="K333" s="208" t="s">
        <v>122</v>
      </c>
      <c r="L333" s="46"/>
      <c r="M333" s="213" t="s">
        <v>19</v>
      </c>
      <c r="N333" s="214" t="s">
        <v>44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312</v>
      </c>
      <c r="AT333" s="217" t="s">
        <v>118</v>
      </c>
      <c r="AU333" s="217" t="s">
        <v>83</v>
      </c>
      <c r="AY333" s="19" t="s">
        <v>116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81</v>
      </c>
      <c r="BK333" s="218">
        <f>ROUND(I333*H333,2)</f>
        <v>0</v>
      </c>
      <c r="BL333" s="19" t="s">
        <v>312</v>
      </c>
      <c r="BM333" s="217" t="s">
        <v>617</v>
      </c>
    </row>
    <row r="334" s="2" customFormat="1">
      <c r="A334" s="40"/>
      <c r="B334" s="41"/>
      <c r="C334" s="42"/>
      <c r="D334" s="219" t="s">
        <v>125</v>
      </c>
      <c r="E334" s="42"/>
      <c r="F334" s="220" t="s">
        <v>618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125</v>
      </c>
      <c r="AU334" s="19" t="s">
        <v>83</v>
      </c>
    </row>
    <row r="335" s="14" customFormat="1">
      <c r="A335" s="14"/>
      <c r="B335" s="235"/>
      <c r="C335" s="236"/>
      <c r="D335" s="226" t="s">
        <v>127</v>
      </c>
      <c r="E335" s="237" t="s">
        <v>19</v>
      </c>
      <c r="F335" s="238" t="s">
        <v>619</v>
      </c>
      <c r="G335" s="236"/>
      <c r="H335" s="239">
        <v>24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127</v>
      </c>
      <c r="AU335" s="245" t="s">
        <v>83</v>
      </c>
      <c r="AV335" s="14" t="s">
        <v>83</v>
      </c>
      <c r="AW335" s="14" t="s">
        <v>34</v>
      </c>
      <c r="AX335" s="14" t="s">
        <v>81</v>
      </c>
      <c r="AY335" s="245" t="s">
        <v>116</v>
      </c>
    </row>
    <row r="336" s="2" customFormat="1" ht="16.5" customHeight="1">
      <c r="A336" s="40"/>
      <c r="B336" s="41"/>
      <c r="C336" s="260" t="s">
        <v>620</v>
      </c>
      <c r="D336" s="260" t="s">
        <v>260</v>
      </c>
      <c r="E336" s="261" t="s">
        <v>621</v>
      </c>
      <c r="F336" s="262" t="s">
        <v>622</v>
      </c>
      <c r="G336" s="263" t="s">
        <v>612</v>
      </c>
      <c r="H336" s="264">
        <v>16.800000000000001</v>
      </c>
      <c r="I336" s="265"/>
      <c r="J336" s="266">
        <f>ROUND(I336*H336,2)</f>
        <v>0</v>
      </c>
      <c r="K336" s="262" t="s">
        <v>122</v>
      </c>
      <c r="L336" s="267"/>
      <c r="M336" s="268" t="s">
        <v>19</v>
      </c>
      <c r="N336" s="269" t="s">
        <v>44</v>
      </c>
      <c r="O336" s="86"/>
      <c r="P336" s="215">
        <f>O336*H336</f>
        <v>0</v>
      </c>
      <c r="Q336" s="215">
        <v>0.001</v>
      </c>
      <c r="R336" s="215">
        <f>Q336*H336</f>
        <v>0.016800000000000002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411</v>
      </c>
      <c r="AT336" s="217" t="s">
        <v>260</v>
      </c>
      <c r="AU336" s="217" t="s">
        <v>83</v>
      </c>
      <c r="AY336" s="19" t="s">
        <v>116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81</v>
      </c>
      <c r="BK336" s="218">
        <f>ROUND(I336*H336,2)</f>
        <v>0</v>
      </c>
      <c r="BL336" s="19" t="s">
        <v>312</v>
      </c>
      <c r="BM336" s="217" t="s">
        <v>623</v>
      </c>
    </row>
    <row r="337" s="14" customFormat="1">
      <c r="A337" s="14"/>
      <c r="B337" s="235"/>
      <c r="C337" s="236"/>
      <c r="D337" s="226" t="s">
        <v>127</v>
      </c>
      <c r="E337" s="237" t="s">
        <v>19</v>
      </c>
      <c r="F337" s="238" t="s">
        <v>624</v>
      </c>
      <c r="G337" s="236"/>
      <c r="H337" s="239">
        <v>16.800000000000001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127</v>
      </c>
      <c r="AU337" s="245" t="s">
        <v>83</v>
      </c>
      <c r="AV337" s="14" t="s">
        <v>83</v>
      </c>
      <c r="AW337" s="14" t="s">
        <v>34</v>
      </c>
      <c r="AX337" s="14" t="s">
        <v>81</v>
      </c>
      <c r="AY337" s="245" t="s">
        <v>116</v>
      </c>
    </row>
    <row r="338" s="2" customFormat="1" ht="24.15" customHeight="1">
      <c r="A338" s="40"/>
      <c r="B338" s="41"/>
      <c r="C338" s="206" t="s">
        <v>625</v>
      </c>
      <c r="D338" s="206" t="s">
        <v>118</v>
      </c>
      <c r="E338" s="207" t="s">
        <v>626</v>
      </c>
      <c r="F338" s="208" t="s">
        <v>627</v>
      </c>
      <c r="G338" s="209" t="s">
        <v>291</v>
      </c>
      <c r="H338" s="210">
        <v>138.38</v>
      </c>
      <c r="I338" s="211"/>
      <c r="J338" s="212">
        <f>ROUND(I338*H338,2)</f>
        <v>0</v>
      </c>
      <c r="K338" s="208" t="s">
        <v>122</v>
      </c>
      <c r="L338" s="46"/>
      <c r="M338" s="213" t="s">
        <v>19</v>
      </c>
      <c r="N338" s="214" t="s">
        <v>44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312</v>
      </c>
      <c r="AT338" s="217" t="s">
        <v>118</v>
      </c>
      <c r="AU338" s="217" t="s">
        <v>83</v>
      </c>
      <c r="AY338" s="19" t="s">
        <v>116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81</v>
      </c>
      <c r="BK338" s="218">
        <f>ROUND(I338*H338,2)</f>
        <v>0</v>
      </c>
      <c r="BL338" s="19" t="s">
        <v>312</v>
      </c>
      <c r="BM338" s="217" t="s">
        <v>628</v>
      </c>
    </row>
    <row r="339" s="2" customFormat="1">
      <c r="A339" s="40"/>
      <c r="B339" s="41"/>
      <c r="C339" s="42"/>
      <c r="D339" s="219" t="s">
        <v>125</v>
      </c>
      <c r="E339" s="42"/>
      <c r="F339" s="220" t="s">
        <v>629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125</v>
      </c>
      <c r="AU339" s="19" t="s">
        <v>83</v>
      </c>
    </row>
    <row r="340" s="14" customFormat="1">
      <c r="A340" s="14"/>
      <c r="B340" s="235"/>
      <c r="C340" s="236"/>
      <c r="D340" s="226" t="s">
        <v>127</v>
      </c>
      <c r="E340" s="237" t="s">
        <v>19</v>
      </c>
      <c r="F340" s="238" t="s">
        <v>630</v>
      </c>
      <c r="G340" s="236"/>
      <c r="H340" s="239">
        <v>138.38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127</v>
      </c>
      <c r="AU340" s="245" t="s">
        <v>83</v>
      </c>
      <c r="AV340" s="14" t="s">
        <v>83</v>
      </c>
      <c r="AW340" s="14" t="s">
        <v>34</v>
      </c>
      <c r="AX340" s="14" t="s">
        <v>81</v>
      </c>
      <c r="AY340" s="245" t="s">
        <v>116</v>
      </c>
    </row>
    <row r="341" s="2" customFormat="1" ht="16.5" customHeight="1">
      <c r="A341" s="40"/>
      <c r="B341" s="41"/>
      <c r="C341" s="260" t="s">
        <v>631</v>
      </c>
      <c r="D341" s="260" t="s">
        <v>260</v>
      </c>
      <c r="E341" s="261" t="s">
        <v>632</v>
      </c>
      <c r="F341" s="262" t="s">
        <v>633</v>
      </c>
      <c r="G341" s="263" t="s">
        <v>612</v>
      </c>
      <c r="H341" s="264">
        <v>20.757000000000001</v>
      </c>
      <c r="I341" s="265"/>
      <c r="J341" s="266">
        <f>ROUND(I341*H341,2)</f>
        <v>0</v>
      </c>
      <c r="K341" s="262" t="s">
        <v>122</v>
      </c>
      <c r="L341" s="267"/>
      <c r="M341" s="268" t="s">
        <v>19</v>
      </c>
      <c r="N341" s="269" t="s">
        <v>44</v>
      </c>
      <c r="O341" s="86"/>
      <c r="P341" s="215">
        <f>O341*H341</f>
        <v>0</v>
      </c>
      <c r="Q341" s="215">
        <v>0.001</v>
      </c>
      <c r="R341" s="215">
        <f>Q341*H341</f>
        <v>0.020757000000000001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411</v>
      </c>
      <c r="AT341" s="217" t="s">
        <v>260</v>
      </c>
      <c r="AU341" s="217" t="s">
        <v>83</v>
      </c>
      <c r="AY341" s="19" t="s">
        <v>116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81</v>
      </c>
      <c r="BK341" s="218">
        <f>ROUND(I341*H341,2)</f>
        <v>0</v>
      </c>
      <c r="BL341" s="19" t="s">
        <v>312</v>
      </c>
      <c r="BM341" s="217" t="s">
        <v>634</v>
      </c>
    </row>
    <row r="342" s="14" customFormat="1">
      <c r="A342" s="14"/>
      <c r="B342" s="235"/>
      <c r="C342" s="236"/>
      <c r="D342" s="226" t="s">
        <v>127</v>
      </c>
      <c r="E342" s="237" t="s">
        <v>19</v>
      </c>
      <c r="F342" s="238" t="s">
        <v>635</v>
      </c>
      <c r="G342" s="236"/>
      <c r="H342" s="239">
        <v>20.757000000000001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127</v>
      </c>
      <c r="AU342" s="245" t="s">
        <v>83</v>
      </c>
      <c r="AV342" s="14" t="s">
        <v>83</v>
      </c>
      <c r="AW342" s="14" t="s">
        <v>34</v>
      </c>
      <c r="AX342" s="14" t="s">
        <v>81</v>
      </c>
      <c r="AY342" s="245" t="s">
        <v>116</v>
      </c>
    </row>
    <row r="343" s="2" customFormat="1" ht="21.75" customHeight="1">
      <c r="A343" s="40"/>
      <c r="B343" s="41"/>
      <c r="C343" s="206" t="s">
        <v>636</v>
      </c>
      <c r="D343" s="206" t="s">
        <v>118</v>
      </c>
      <c r="E343" s="207" t="s">
        <v>637</v>
      </c>
      <c r="F343" s="208" t="s">
        <v>638</v>
      </c>
      <c r="G343" s="209" t="s">
        <v>285</v>
      </c>
      <c r="H343" s="210">
        <v>6</v>
      </c>
      <c r="I343" s="211"/>
      <c r="J343" s="212">
        <f>ROUND(I343*H343,2)</f>
        <v>0</v>
      </c>
      <c r="K343" s="208" t="s">
        <v>122</v>
      </c>
      <c r="L343" s="46"/>
      <c r="M343" s="213" t="s">
        <v>19</v>
      </c>
      <c r="N343" s="214" t="s">
        <v>44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312</v>
      </c>
      <c r="AT343" s="217" t="s">
        <v>118</v>
      </c>
      <c r="AU343" s="217" t="s">
        <v>83</v>
      </c>
      <c r="AY343" s="19" t="s">
        <v>116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81</v>
      </c>
      <c r="BK343" s="218">
        <f>ROUND(I343*H343,2)</f>
        <v>0</v>
      </c>
      <c r="BL343" s="19" t="s">
        <v>312</v>
      </c>
      <c r="BM343" s="217" t="s">
        <v>639</v>
      </c>
    </row>
    <row r="344" s="2" customFormat="1">
      <c r="A344" s="40"/>
      <c r="B344" s="41"/>
      <c r="C344" s="42"/>
      <c r="D344" s="219" t="s">
        <v>125</v>
      </c>
      <c r="E344" s="42"/>
      <c r="F344" s="220" t="s">
        <v>640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125</v>
      </c>
      <c r="AU344" s="19" t="s">
        <v>83</v>
      </c>
    </row>
    <row r="345" s="2" customFormat="1" ht="24.15" customHeight="1">
      <c r="A345" s="40"/>
      <c r="B345" s="41"/>
      <c r="C345" s="260" t="s">
        <v>396</v>
      </c>
      <c r="D345" s="260" t="s">
        <v>260</v>
      </c>
      <c r="E345" s="261" t="s">
        <v>641</v>
      </c>
      <c r="F345" s="262" t="s">
        <v>642</v>
      </c>
      <c r="G345" s="263" t="s">
        <v>285</v>
      </c>
      <c r="H345" s="264">
        <v>6</v>
      </c>
      <c r="I345" s="265"/>
      <c r="J345" s="266">
        <f>ROUND(I345*H345,2)</f>
        <v>0</v>
      </c>
      <c r="K345" s="262" t="s">
        <v>122</v>
      </c>
      <c r="L345" s="267"/>
      <c r="M345" s="268" t="s">
        <v>19</v>
      </c>
      <c r="N345" s="269" t="s">
        <v>44</v>
      </c>
      <c r="O345" s="86"/>
      <c r="P345" s="215">
        <f>O345*H345</f>
        <v>0</v>
      </c>
      <c r="Q345" s="215">
        <v>0.00050000000000000001</v>
      </c>
      <c r="R345" s="215">
        <f>Q345*H345</f>
        <v>0.0030000000000000001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411</v>
      </c>
      <c r="AT345" s="217" t="s">
        <v>260</v>
      </c>
      <c r="AU345" s="217" t="s">
        <v>83</v>
      </c>
      <c r="AY345" s="19" t="s">
        <v>116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81</v>
      </c>
      <c r="BK345" s="218">
        <f>ROUND(I345*H345,2)</f>
        <v>0</v>
      </c>
      <c r="BL345" s="19" t="s">
        <v>312</v>
      </c>
      <c r="BM345" s="217" t="s">
        <v>643</v>
      </c>
    </row>
    <row r="346" s="2" customFormat="1" ht="49.05" customHeight="1">
      <c r="A346" s="40"/>
      <c r="B346" s="41"/>
      <c r="C346" s="206" t="s">
        <v>644</v>
      </c>
      <c r="D346" s="206" t="s">
        <v>118</v>
      </c>
      <c r="E346" s="207" t="s">
        <v>645</v>
      </c>
      <c r="F346" s="208" t="s">
        <v>646</v>
      </c>
      <c r="G346" s="209" t="s">
        <v>153</v>
      </c>
      <c r="H346" s="210">
        <v>0.187</v>
      </c>
      <c r="I346" s="211"/>
      <c r="J346" s="212">
        <f>ROUND(I346*H346,2)</f>
        <v>0</v>
      </c>
      <c r="K346" s="208" t="s">
        <v>122</v>
      </c>
      <c r="L346" s="46"/>
      <c r="M346" s="213" t="s">
        <v>19</v>
      </c>
      <c r="N346" s="214" t="s">
        <v>44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312</v>
      </c>
      <c r="AT346" s="217" t="s">
        <v>118</v>
      </c>
      <c r="AU346" s="217" t="s">
        <v>83</v>
      </c>
      <c r="AY346" s="19" t="s">
        <v>116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81</v>
      </c>
      <c r="BK346" s="218">
        <f>ROUND(I346*H346,2)</f>
        <v>0</v>
      </c>
      <c r="BL346" s="19" t="s">
        <v>312</v>
      </c>
      <c r="BM346" s="217" t="s">
        <v>647</v>
      </c>
    </row>
    <row r="347" s="2" customFormat="1">
      <c r="A347" s="40"/>
      <c r="B347" s="41"/>
      <c r="C347" s="42"/>
      <c r="D347" s="219" t="s">
        <v>125</v>
      </c>
      <c r="E347" s="42"/>
      <c r="F347" s="220" t="s">
        <v>648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125</v>
      </c>
      <c r="AU347" s="19" t="s">
        <v>83</v>
      </c>
    </row>
    <row r="348" s="2" customFormat="1" ht="24.15" customHeight="1">
      <c r="A348" s="40"/>
      <c r="B348" s="41"/>
      <c r="C348" s="206" t="s">
        <v>649</v>
      </c>
      <c r="D348" s="206" t="s">
        <v>118</v>
      </c>
      <c r="E348" s="207" t="s">
        <v>650</v>
      </c>
      <c r="F348" s="208" t="s">
        <v>651</v>
      </c>
      <c r="G348" s="209" t="s">
        <v>344</v>
      </c>
      <c r="H348" s="210">
        <v>1</v>
      </c>
      <c r="I348" s="211"/>
      <c r="J348" s="212">
        <f>ROUND(I348*H348,2)</f>
        <v>0</v>
      </c>
      <c r="K348" s="208" t="s">
        <v>19</v>
      </c>
      <c r="L348" s="46"/>
      <c r="M348" s="213" t="s">
        <v>19</v>
      </c>
      <c r="N348" s="214" t="s">
        <v>44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312</v>
      </c>
      <c r="AT348" s="217" t="s">
        <v>118</v>
      </c>
      <c r="AU348" s="217" t="s">
        <v>83</v>
      </c>
      <c r="AY348" s="19" t="s">
        <v>116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81</v>
      </c>
      <c r="BK348" s="218">
        <f>ROUND(I348*H348,2)</f>
        <v>0</v>
      </c>
      <c r="BL348" s="19" t="s">
        <v>312</v>
      </c>
      <c r="BM348" s="217" t="s">
        <v>652</v>
      </c>
    </row>
    <row r="349" s="12" customFormat="1" ht="22.8" customHeight="1">
      <c r="A349" s="12"/>
      <c r="B349" s="190"/>
      <c r="C349" s="191"/>
      <c r="D349" s="192" t="s">
        <v>72</v>
      </c>
      <c r="E349" s="204" t="s">
        <v>653</v>
      </c>
      <c r="F349" s="204" t="s">
        <v>654</v>
      </c>
      <c r="G349" s="191"/>
      <c r="H349" s="191"/>
      <c r="I349" s="194"/>
      <c r="J349" s="205">
        <f>BK349</f>
        <v>0</v>
      </c>
      <c r="K349" s="191"/>
      <c r="L349" s="196"/>
      <c r="M349" s="197"/>
      <c r="N349" s="198"/>
      <c r="O349" s="198"/>
      <c r="P349" s="199">
        <f>SUM(P350:P359)</f>
        <v>0</v>
      </c>
      <c r="Q349" s="198"/>
      <c r="R349" s="199">
        <f>SUM(R350:R359)</f>
        <v>0.054666062000000001</v>
      </c>
      <c r="S349" s="198"/>
      <c r="T349" s="200">
        <f>SUM(T350:T359)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1" t="s">
        <v>83</v>
      </c>
      <c r="AT349" s="202" t="s">
        <v>72</v>
      </c>
      <c r="AU349" s="202" t="s">
        <v>81</v>
      </c>
      <c r="AY349" s="201" t="s">
        <v>116</v>
      </c>
      <c r="BK349" s="203">
        <f>SUM(BK350:BK359)</f>
        <v>0</v>
      </c>
    </row>
    <row r="350" s="2" customFormat="1" ht="24.15" customHeight="1">
      <c r="A350" s="40"/>
      <c r="B350" s="41"/>
      <c r="C350" s="206" t="s">
        <v>655</v>
      </c>
      <c r="D350" s="206" t="s">
        <v>118</v>
      </c>
      <c r="E350" s="207" t="s">
        <v>656</v>
      </c>
      <c r="F350" s="208" t="s">
        <v>657</v>
      </c>
      <c r="G350" s="209" t="s">
        <v>121</v>
      </c>
      <c r="H350" s="210">
        <v>419.54000000000002</v>
      </c>
      <c r="I350" s="211"/>
      <c r="J350" s="212">
        <f>ROUND(I350*H350,2)</f>
        <v>0</v>
      </c>
      <c r="K350" s="208" t="s">
        <v>122</v>
      </c>
      <c r="L350" s="46"/>
      <c r="M350" s="213" t="s">
        <v>19</v>
      </c>
      <c r="N350" s="214" t="s">
        <v>44</v>
      </c>
      <c r="O350" s="86"/>
      <c r="P350" s="215">
        <f>O350*H350</f>
        <v>0</v>
      </c>
      <c r="Q350" s="215">
        <v>0.0001303</v>
      </c>
      <c r="R350" s="215">
        <f>Q350*H350</f>
        <v>0.054666062000000001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312</v>
      </c>
      <c r="AT350" s="217" t="s">
        <v>118</v>
      </c>
      <c r="AU350" s="217" t="s">
        <v>83</v>
      </c>
      <c r="AY350" s="19" t="s">
        <v>116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81</v>
      </c>
      <c r="BK350" s="218">
        <f>ROUND(I350*H350,2)</f>
        <v>0</v>
      </c>
      <c r="BL350" s="19" t="s">
        <v>312</v>
      </c>
      <c r="BM350" s="217" t="s">
        <v>658</v>
      </c>
    </row>
    <row r="351" s="2" customFormat="1">
      <c r="A351" s="40"/>
      <c r="B351" s="41"/>
      <c r="C351" s="42"/>
      <c r="D351" s="219" t="s">
        <v>125</v>
      </c>
      <c r="E351" s="42"/>
      <c r="F351" s="220" t="s">
        <v>659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125</v>
      </c>
      <c r="AU351" s="19" t="s">
        <v>83</v>
      </c>
    </row>
    <row r="352" s="14" customFormat="1">
      <c r="A352" s="14"/>
      <c r="B352" s="235"/>
      <c r="C352" s="236"/>
      <c r="D352" s="226" t="s">
        <v>127</v>
      </c>
      <c r="E352" s="237" t="s">
        <v>19</v>
      </c>
      <c r="F352" s="238" t="s">
        <v>660</v>
      </c>
      <c r="G352" s="236"/>
      <c r="H352" s="239">
        <v>309.72000000000003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127</v>
      </c>
      <c r="AU352" s="245" t="s">
        <v>83</v>
      </c>
      <c r="AV352" s="14" t="s">
        <v>83</v>
      </c>
      <c r="AW352" s="14" t="s">
        <v>34</v>
      </c>
      <c r="AX352" s="14" t="s">
        <v>73</v>
      </c>
      <c r="AY352" s="245" t="s">
        <v>116</v>
      </c>
    </row>
    <row r="353" s="14" customFormat="1">
      <c r="A353" s="14"/>
      <c r="B353" s="235"/>
      <c r="C353" s="236"/>
      <c r="D353" s="226" t="s">
        <v>127</v>
      </c>
      <c r="E353" s="237" t="s">
        <v>19</v>
      </c>
      <c r="F353" s="238" t="s">
        <v>661</v>
      </c>
      <c r="G353" s="236"/>
      <c r="H353" s="239">
        <v>67.409999999999997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127</v>
      </c>
      <c r="AU353" s="245" t="s">
        <v>83</v>
      </c>
      <c r="AV353" s="14" t="s">
        <v>83</v>
      </c>
      <c r="AW353" s="14" t="s">
        <v>34</v>
      </c>
      <c r="AX353" s="14" t="s">
        <v>73</v>
      </c>
      <c r="AY353" s="245" t="s">
        <v>116</v>
      </c>
    </row>
    <row r="354" s="14" customFormat="1">
      <c r="A354" s="14"/>
      <c r="B354" s="235"/>
      <c r="C354" s="236"/>
      <c r="D354" s="226" t="s">
        <v>127</v>
      </c>
      <c r="E354" s="237" t="s">
        <v>19</v>
      </c>
      <c r="F354" s="238" t="s">
        <v>662</v>
      </c>
      <c r="G354" s="236"/>
      <c r="H354" s="239">
        <v>42.409999999999997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127</v>
      </c>
      <c r="AU354" s="245" t="s">
        <v>83</v>
      </c>
      <c r="AV354" s="14" t="s">
        <v>83</v>
      </c>
      <c r="AW354" s="14" t="s">
        <v>34</v>
      </c>
      <c r="AX354" s="14" t="s">
        <v>73</v>
      </c>
      <c r="AY354" s="245" t="s">
        <v>116</v>
      </c>
    </row>
    <row r="355" s="15" customFormat="1">
      <c r="A355" s="15"/>
      <c r="B355" s="249"/>
      <c r="C355" s="250"/>
      <c r="D355" s="226" t="s">
        <v>127</v>
      </c>
      <c r="E355" s="251" t="s">
        <v>19</v>
      </c>
      <c r="F355" s="252" t="s">
        <v>223</v>
      </c>
      <c r="G355" s="250"/>
      <c r="H355" s="253">
        <v>419.53999999999996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9" t="s">
        <v>127</v>
      </c>
      <c r="AU355" s="259" t="s">
        <v>83</v>
      </c>
      <c r="AV355" s="15" t="s">
        <v>123</v>
      </c>
      <c r="AW355" s="15" t="s">
        <v>34</v>
      </c>
      <c r="AX355" s="15" t="s">
        <v>81</v>
      </c>
      <c r="AY355" s="259" t="s">
        <v>116</v>
      </c>
    </row>
    <row r="356" s="2" customFormat="1" ht="33" customHeight="1">
      <c r="A356" s="40"/>
      <c r="B356" s="41"/>
      <c r="C356" s="260" t="s">
        <v>663</v>
      </c>
      <c r="D356" s="260" t="s">
        <v>260</v>
      </c>
      <c r="E356" s="261" t="s">
        <v>664</v>
      </c>
      <c r="F356" s="262" t="s">
        <v>665</v>
      </c>
      <c r="G356" s="263" t="s">
        <v>121</v>
      </c>
      <c r="H356" s="264">
        <v>482.471</v>
      </c>
      <c r="I356" s="265"/>
      <c r="J356" s="266">
        <f>ROUND(I356*H356,2)</f>
        <v>0</v>
      </c>
      <c r="K356" s="262" t="s">
        <v>19</v>
      </c>
      <c r="L356" s="267"/>
      <c r="M356" s="268" t="s">
        <v>19</v>
      </c>
      <c r="N356" s="269" t="s">
        <v>44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411</v>
      </c>
      <c r="AT356" s="217" t="s">
        <v>260</v>
      </c>
      <c r="AU356" s="217" t="s">
        <v>83</v>
      </c>
      <c r="AY356" s="19" t="s">
        <v>116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81</v>
      </c>
      <c r="BK356" s="218">
        <f>ROUND(I356*H356,2)</f>
        <v>0</v>
      </c>
      <c r="BL356" s="19" t="s">
        <v>312</v>
      </c>
      <c r="BM356" s="217" t="s">
        <v>666</v>
      </c>
    </row>
    <row r="357" s="14" customFormat="1">
      <c r="A357" s="14"/>
      <c r="B357" s="235"/>
      <c r="C357" s="236"/>
      <c r="D357" s="226" t="s">
        <v>127</v>
      </c>
      <c r="E357" s="237" t="s">
        <v>19</v>
      </c>
      <c r="F357" s="238" t="s">
        <v>667</v>
      </c>
      <c r="G357" s="236"/>
      <c r="H357" s="239">
        <v>482.471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127</v>
      </c>
      <c r="AU357" s="245" t="s">
        <v>83</v>
      </c>
      <c r="AV357" s="14" t="s">
        <v>83</v>
      </c>
      <c r="AW357" s="14" t="s">
        <v>34</v>
      </c>
      <c r="AX357" s="14" t="s">
        <v>81</v>
      </c>
      <c r="AY357" s="245" t="s">
        <v>116</v>
      </c>
    </row>
    <row r="358" s="2" customFormat="1" ht="49.05" customHeight="1">
      <c r="A358" s="40"/>
      <c r="B358" s="41"/>
      <c r="C358" s="206" t="s">
        <v>668</v>
      </c>
      <c r="D358" s="206" t="s">
        <v>118</v>
      </c>
      <c r="E358" s="207" t="s">
        <v>669</v>
      </c>
      <c r="F358" s="208" t="s">
        <v>670</v>
      </c>
      <c r="G358" s="209" t="s">
        <v>153</v>
      </c>
      <c r="H358" s="210">
        <v>0.050000000000000003</v>
      </c>
      <c r="I358" s="211"/>
      <c r="J358" s="212">
        <f>ROUND(I358*H358,2)</f>
        <v>0</v>
      </c>
      <c r="K358" s="208" t="s">
        <v>122</v>
      </c>
      <c r="L358" s="46"/>
      <c r="M358" s="213" t="s">
        <v>19</v>
      </c>
      <c r="N358" s="214" t="s">
        <v>44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312</v>
      </c>
      <c r="AT358" s="217" t="s">
        <v>118</v>
      </c>
      <c r="AU358" s="217" t="s">
        <v>83</v>
      </c>
      <c r="AY358" s="19" t="s">
        <v>116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81</v>
      </c>
      <c r="BK358" s="218">
        <f>ROUND(I358*H358,2)</f>
        <v>0</v>
      </c>
      <c r="BL358" s="19" t="s">
        <v>312</v>
      </c>
      <c r="BM358" s="217" t="s">
        <v>671</v>
      </c>
    </row>
    <row r="359" s="2" customFormat="1">
      <c r="A359" s="40"/>
      <c r="B359" s="41"/>
      <c r="C359" s="42"/>
      <c r="D359" s="219" t="s">
        <v>125</v>
      </c>
      <c r="E359" s="42"/>
      <c r="F359" s="220" t="s">
        <v>672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125</v>
      </c>
      <c r="AU359" s="19" t="s">
        <v>83</v>
      </c>
    </row>
    <row r="360" s="12" customFormat="1" ht="22.8" customHeight="1">
      <c r="A360" s="12"/>
      <c r="B360" s="190"/>
      <c r="C360" s="191"/>
      <c r="D360" s="192" t="s">
        <v>72</v>
      </c>
      <c r="E360" s="204" t="s">
        <v>673</v>
      </c>
      <c r="F360" s="204" t="s">
        <v>674</v>
      </c>
      <c r="G360" s="191"/>
      <c r="H360" s="191"/>
      <c r="I360" s="194"/>
      <c r="J360" s="205">
        <f>BK360</f>
        <v>0</v>
      </c>
      <c r="K360" s="191"/>
      <c r="L360" s="196"/>
      <c r="M360" s="197"/>
      <c r="N360" s="198"/>
      <c r="O360" s="198"/>
      <c r="P360" s="199">
        <f>SUM(P361:P369)</f>
        <v>0</v>
      </c>
      <c r="Q360" s="198"/>
      <c r="R360" s="199">
        <f>SUM(R361:R369)</f>
        <v>3.5762100000000001</v>
      </c>
      <c r="S360" s="198"/>
      <c r="T360" s="200">
        <f>SUM(T361:T369)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1" t="s">
        <v>83</v>
      </c>
      <c r="AT360" s="202" t="s">
        <v>72</v>
      </c>
      <c r="AU360" s="202" t="s">
        <v>81</v>
      </c>
      <c r="AY360" s="201" t="s">
        <v>116</v>
      </c>
      <c r="BK360" s="203">
        <f>SUM(BK361:BK369)</f>
        <v>0</v>
      </c>
    </row>
    <row r="361" s="2" customFormat="1" ht="37.8" customHeight="1">
      <c r="A361" s="40"/>
      <c r="B361" s="41"/>
      <c r="C361" s="206" t="s">
        <v>675</v>
      </c>
      <c r="D361" s="206" t="s">
        <v>118</v>
      </c>
      <c r="E361" s="207" t="s">
        <v>676</v>
      </c>
      <c r="F361" s="208" t="s">
        <v>677</v>
      </c>
      <c r="G361" s="209" t="s">
        <v>291</v>
      </c>
      <c r="H361" s="210">
        <v>529.34000000000003</v>
      </c>
      <c r="I361" s="211"/>
      <c r="J361" s="212">
        <f>ROUND(I361*H361,2)</f>
        <v>0</v>
      </c>
      <c r="K361" s="208" t="s">
        <v>122</v>
      </c>
      <c r="L361" s="46"/>
      <c r="M361" s="213" t="s">
        <v>19</v>
      </c>
      <c r="N361" s="214" t="s">
        <v>44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312</v>
      </c>
      <c r="AT361" s="217" t="s">
        <v>118</v>
      </c>
      <c r="AU361" s="217" t="s">
        <v>83</v>
      </c>
      <c r="AY361" s="19" t="s">
        <v>116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81</v>
      </c>
      <c r="BK361" s="218">
        <f>ROUND(I361*H361,2)</f>
        <v>0</v>
      </c>
      <c r="BL361" s="19" t="s">
        <v>312</v>
      </c>
      <c r="BM361" s="217" t="s">
        <v>678</v>
      </c>
    </row>
    <row r="362" s="2" customFormat="1">
      <c r="A362" s="40"/>
      <c r="B362" s="41"/>
      <c r="C362" s="42"/>
      <c r="D362" s="219" t="s">
        <v>125</v>
      </c>
      <c r="E362" s="42"/>
      <c r="F362" s="220" t="s">
        <v>679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125</v>
      </c>
      <c r="AU362" s="19" t="s">
        <v>83</v>
      </c>
    </row>
    <row r="363" s="13" customFormat="1">
      <c r="A363" s="13"/>
      <c r="B363" s="224"/>
      <c r="C363" s="225"/>
      <c r="D363" s="226" t="s">
        <v>127</v>
      </c>
      <c r="E363" s="227" t="s">
        <v>19</v>
      </c>
      <c r="F363" s="228" t="s">
        <v>680</v>
      </c>
      <c r="G363" s="225"/>
      <c r="H363" s="227" t="s">
        <v>19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127</v>
      </c>
      <c r="AU363" s="234" t="s">
        <v>83</v>
      </c>
      <c r="AV363" s="13" t="s">
        <v>81</v>
      </c>
      <c r="AW363" s="13" t="s">
        <v>34</v>
      </c>
      <c r="AX363" s="13" t="s">
        <v>73</v>
      </c>
      <c r="AY363" s="234" t="s">
        <v>116</v>
      </c>
    </row>
    <row r="364" s="14" customFormat="1">
      <c r="A364" s="14"/>
      <c r="B364" s="235"/>
      <c r="C364" s="236"/>
      <c r="D364" s="226" t="s">
        <v>127</v>
      </c>
      <c r="E364" s="237" t="s">
        <v>19</v>
      </c>
      <c r="F364" s="238" t="s">
        <v>681</v>
      </c>
      <c r="G364" s="236"/>
      <c r="H364" s="239">
        <v>529.34000000000003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127</v>
      </c>
      <c r="AU364" s="245" t="s">
        <v>83</v>
      </c>
      <c r="AV364" s="14" t="s">
        <v>83</v>
      </c>
      <c r="AW364" s="14" t="s">
        <v>34</v>
      </c>
      <c r="AX364" s="14" t="s">
        <v>81</v>
      </c>
      <c r="AY364" s="245" t="s">
        <v>116</v>
      </c>
    </row>
    <row r="365" s="2" customFormat="1" ht="21.75" customHeight="1">
      <c r="A365" s="40"/>
      <c r="B365" s="41"/>
      <c r="C365" s="260" t="s">
        <v>682</v>
      </c>
      <c r="D365" s="260" t="s">
        <v>260</v>
      </c>
      <c r="E365" s="261" t="s">
        <v>683</v>
      </c>
      <c r="F365" s="262" t="s">
        <v>684</v>
      </c>
      <c r="G365" s="263" t="s">
        <v>145</v>
      </c>
      <c r="H365" s="264">
        <v>6.2249999999999996</v>
      </c>
      <c r="I365" s="265"/>
      <c r="J365" s="266">
        <f>ROUND(I365*H365,2)</f>
        <v>0</v>
      </c>
      <c r="K365" s="262" t="s">
        <v>122</v>
      </c>
      <c r="L365" s="267"/>
      <c r="M365" s="268" t="s">
        <v>19</v>
      </c>
      <c r="N365" s="269" t="s">
        <v>44</v>
      </c>
      <c r="O365" s="86"/>
      <c r="P365" s="215">
        <f>O365*H365</f>
        <v>0</v>
      </c>
      <c r="Q365" s="215">
        <v>0.55000000000000004</v>
      </c>
      <c r="R365" s="215">
        <f>Q365*H365</f>
        <v>3.4237500000000001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411</v>
      </c>
      <c r="AT365" s="217" t="s">
        <v>260</v>
      </c>
      <c r="AU365" s="217" t="s">
        <v>83</v>
      </c>
      <c r="AY365" s="19" t="s">
        <v>116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81</v>
      </c>
      <c r="BK365" s="218">
        <f>ROUND(I365*H365,2)</f>
        <v>0</v>
      </c>
      <c r="BL365" s="19" t="s">
        <v>312</v>
      </c>
      <c r="BM365" s="217" t="s">
        <v>685</v>
      </c>
    </row>
    <row r="366" s="14" customFormat="1">
      <c r="A366" s="14"/>
      <c r="B366" s="235"/>
      <c r="C366" s="236"/>
      <c r="D366" s="226" t="s">
        <v>127</v>
      </c>
      <c r="E366" s="237" t="s">
        <v>19</v>
      </c>
      <c r="F366" s="238" t="s">
        <v>686</v>
      </c>
      <c r="G366" s="236"/>
      <c r="H366" s="239">
        <v>6.2249999999999996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127</v>
      </c>
      <c r="AU366" s="245" t="s">
        <v>83</v>
      </c>
      <c r="AV366" s="14" t="s">
        <v>83</v>
      </c>
      <c r="AW366" s="14" t="s">
        <v>34</v>
      </c>
      <c r="AX366" s="14" t="s">
        <v>81</v>
      </c>
      <c r="AY366" s="245" t="s">
        <v>116</v>
      </c>
    </row>
    <row r="367" s="2" customFormat="1" ht="33" customHeight="1">
      <c r="A367" s="40"/>
      <c r="B367" s="41"/>
      <c r="C367" s="206" t="s">
        <v>687</v>
      </c>
      <c r="D367" s="206" t="s">
        <v>118</v>
      </c>
      <c r="E367" s="207" t="s">
        <v>688</v>
      </c>
      <c r="F367" s="208" t="s">
        <v>689</v>
      </c>
      <c r="G367" s="209" t="s">
        <v>145</v>
      </c>
      <c r="H367" s="210">
        <v>6.2999999999999998</v>
      </c>
      <c r="I367" s="211"/>
      <c r="J367" s="212">
        <f>ROUND(I367*H367,2)</f>
        <v>0</v>
      </c>
      <c r="K367" s="208" t="s">
        <v>19</v>
      </c>
      <c r="L367" s="46"/>
      <c r="M367" s="213" t="s">
        <v>19</v>
      </c>
      <c r="N367" s="214" t="s">
        <v>44</v>
      </c>
      <c r="O367" s="86"/>
      <c r="P367" s="215">
        <f>O367*H367</f>
        <v>0</v>
      </c>
      <c r="Q367" s="215">
        <v>0.024199999999999999</v>
      </c>
      <c r="R367" s="215">
        <f>Q367*H367</f>
        <v>0.15245999999999998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312</v>
      </c>
      <c r="AT367" s="217" t="s">
        <v>118</v>
      </c>
      <c r="AU367" s="217" t="s">
        <v>83</v>
      </c>
      <c r="AY367" s="19" t="s">
        <v>116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81</v>
      </c>
      <c r="BK367" s="218">
        <f>ROUND(I367*H367,2)</f>
        <v>0</v>
      </c>
      <c r="BL367" s="19" t="s">
        <v>312</v>
      </c>
      <c r="BM367" s="217" t="s">
        <v>690</v>
      </c>
    </row>
    <row r="368" s="2" customFormat="1" ht="49.05" customHeight="1">
      <c r="A368" s="40"/>
      <c r="B368" s="41"/>
      <c r="C368" s="206" t="s">
        <v>691</v>
      </c>
      <c r="D368" s="206" t="s">
        <v>118</v>
      </c>
      <c r="E368" s="207" t="s">
        <v>692</v>
      </c>
      <c r="F368" s="208" t="s">
        <v>693</v>
      </c>
      <c r="G368" s="209" t="s">
        <v>153</v>
      </c>
      <c r="H368" s="210">
        <v>3.5760000000000001</v>
      </c>
      <c r="I368" s="211"/>
      <c r="J368" s="212">
        <f>ROUND(I368*H368,2)</f>
        <v>0</v>
      </c>
      <c r="K368" s="208" t="s">
        <v>122</v>
      </c>
      <c r="L368" s="46"/>
      <c r="M368" s="213" t="s">
        <v>19</v>
      </c>
      <c r="N368" s="214" t="s">
        <v>44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312</v>
      </c>
      <c r="AT368" s="217" t="s">
        <v>118</v>
      </c>
      <c r="AU368" s="217" t="s">
        <v>83</v>
      </c>
      <c r="AY368" s="19" t="s">
        <v>116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81</v>
      </c>
      <c r="BK368" s="218">
        <f>ROUND(I368*H368,2)</f>
        <v>0</v>
      </c>
      <c r="BL368" s="19" t="s">
        <v>312</v>
      </c>
      <c r="BM368" s="217" t="s">
        <v>694</v>
      </c>
    </row>
    <row r="369" s="2" customFormat="1">
      <c r="A369" s="40"/>
      <c r="B369" s="41"/>
      <c r="C369" s="42"/>
      <c r="D369" s="219" t="s">
        <v>125</v>
      </c>
      <c r="E369" s="42"/>
      <c r="F369" s="220" t="s">
        <v>695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125</v>
      </c>
      <c r="AU369" s="19" t="s">
        <v>83</v>
      </c>
    </row>
    <row r="370" s="12" customFormat="1" ht="22.8" customHeight="1">
      <c r="A370" s="12"/>
      <c r="B370" s="190"/>
      <c r="C370" s="191"/>
      <c r="D370" s="192" t="s">
        <v>72</v>
      </c>
      <c r="E370" s="204" t="s">
        <v>696</v>
      </c>
      <c r="F370" s="204" t="s">
        <v>697</v>
      </c>
      <c r="G370" s="191"/>
      <c r="H370" s="191"/>
      <c r="I370" s="194"/>
      <c r="J370" s="205">
        <f>BK370</f>
        <v>0</v>
      </c>
      <c r="K370" s="191"/>
      <c r="L370" s="196"/>
      <c r="M370" s="197"/>
      <c r="N370" s="198"/>
      <c r="O370" s="198"/>
      <c r="P370" s="199">
        <f>SUM(P371:P393)</f>
        <v>0</v>
      </c>
      <c r="Q370" s="198"/>
      <c r="R370" s="199">
        <f>SUM(R371:R393)</f>
        <v>0.20521090889999999</v>
      </c>
      <c r="S370" s="198"/>
      <c r="T370" s="200">
        <f>SUM(T371:T393)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1" t="s">
        <v>83</v>
      </c>
      <c r="AT370" s="202" t="s">
        <v>72</v>
      </c>
      <c r="AU370" s="202" t="s">
        <v>81</v>
      </c>
      <c r="AY370" s="201" t="s">
        <v>116</v>
      </c>
      <c r="BK370" s="203">
        <f>SUM(BK371:BK393)</f>
        <v>0</v>
      </c>
    </row>
    <row r="371" s="2" customFormat="1" ht="24.15" customHeight="1">
      <c r="A371" s="40"/>
      <c r="B371" s="41"/>
      <c r="C371" s="206" t="s">
        <v>698</v>
      </c>
      <c r="D371" s="206" t="s">
        <v>118</v>
      </c>
      <c r="E371" s="207" t="s">
        <v>699</v>
      </c>
      <c r="F371" s="208" t="s">
        <v>700</v>
      </c>
      <c r="G371" s="209" t="s">
        <v>344</v>
      </c>
      <c r="H371" s="210">
        <v>1</v>
      </c>
      <c r="I371" s="211"/>
      <c r="J371" s="212">
        <f>ROUND(I371*H371,2)</f>
        <v>0</v>
      </c>
      <c r="K371" s="208" t="s">
        <v>19</v>
      </c>
      <c r="L371" s="46"/>
      <c r="M371" s="213" t="s">
        <v>19</v>
      </c>
      <c r="N371" s="214" t="s">
        <v>44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312</v>
      </c>
      <c r="AT371" s="217" t="s">
        <v>118</v>
      </c>
      <c r="AU371" s="217" t="s">
        <v>83</v>
      </c>
      <c r="AY371" s="19" t="s">
        <v>116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81</v>
      </c>
      <c r="BK371" s="218">
        <f>ROUND(I371*H371,2)</f>
        <v>0</v>
      </c>
      <c r="BL371" s="19" t="s">
        <v>312</v>
      </c>
      <c r="BM371" s="217" t="s">
        <v>701</v>
      </c>
    </row>
    <row r="372" s="2" customFormat="1" ht="24.15" customHeight="1">
      <c r="A372" s="40"/>
      <c r="B372" s="41"/>
      <c r="C372" s="206" t="s">
        <v>702</v>
      </c>
      <c r="D372" s="206" t="s">
        <v>118</v>
      </c>
      <c r="E372" s="207" t="s">
        <v>703</v>
      </c>
      <c r="F372" s="208" t="s">
        <v>704</v>
      </c>
      <c r="G372" s="209" t="s">
        <v>291</v>
      </c>
      <c r="H372" s="210">
        <v>24</v>
      </c>
      <c r="I372" s="211"/>
      <c r="J372" s="212">
        <f>ROUND(I372*H372,2)</f>
        <v>0</v>
      </c>
      <c r="K372" s="208" t="s">
        <v>122</v>
      </c>
      <c r="L372" s="46"/>
      <c r="M372" s="213" t="s">
        <v>19</v>
      </c>
      <c r="N372" s="214" t="s">
        <v>44</v>
      </c>
      <c r="O372" s="86"/>
      <c r="P372" s="215">
        <f>O372*H372</f>
        <v>0</v>
      </c>
      <c r="Q372" s="215">
        <v>0.00076165</v>
      </c>
      <c r="R372" s="215">
        <f>Q372*H372</f>
        <v>0.0182796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312</v>
      </c>
      <c r="AT372" s="217" t="s">
        <v>118</v>
      </c>
      <c r="AU372" s="217" t="s">
        <v>83</v>
      </c>
      <c r="AY372" s="19" t="s">
        <v>116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81</v>
      </c>
      <c r="BK372" s="218">
        <f>ROUND(I372*H372,2)</f>
        <v>0</v>
      </c>
      <c r="BL372" s="19" t="s">
        <v>312</v>
      </c>
      <c r="BM372" s="217" t="s">
        <v>705</v>
      </c>
    </row>
    <row r="373" s="2" customFormat="1">
      <c r="A373" s="40"/>
      <c r="B373" s="41"/>
      <c r="C373" s="42"/>
      <c r="D373" s="219" t="s">
        <v>125</v>
      </c>
      <c r="E373" s="42"/>
      <c r="F373" s="220" t="s">
        <v>706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125</v>
      </c>
      <c r="AU373" s="19" t="s">
        <v>83</v>
      </c>
    </row>
    <row r="374" s="13" customFormat="1">
      <c r="A374" s="13"/>
      <c r="B374" s="224"/>
      <c r="C374" s="225"/>
      <c r="D374" s="226" t="s">
        <v>127</v>
      </c>
      <c r="E374" s="227" t="s">
        <v>19</v>
      </c>
      <c r="F374" s="228" t="s">
        <v>707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127</v>
      </c>
      <c r="AU374" s="234" t="s">
        <v>83</v>
      </c>
      <c r="AV374" s="13" t="s">
        <v>81</v>
      </c>
      <c r="AW374" s="13" t="s">
        <v>34</v>
      </c>
      <c r="AX374" s="13" t="s">
        <v>73</v>
      </c>
      <c r="AY374" s="234" t="s">
        <v>116</v>
      </c>
    </row>
    <row r="375" s="14" customFormat="1">
      <c r="A375" s="14"/>
      <c r="B375" s="235"/>
      <c r="C375" s="236"/>
      <c r="D375" s="226" t="s">
        <v>127</v>
      </c>
      <c r="E375" s="237" t="s">
        <v>19</v>
      </c>
      <c r="F375" s="238" t="s">
        <v>708</v>
      </c>
      <c r="G375" s="236"/>
      <c r="H375" s="239">
        <v>24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127</v>
      </c>
      <c r="AU375" s="245" t="s">
        <v>83</v>
      </c>
      <c r="AV375" s="14" t="s">
        <v>83</v>
      </c>
      <c r="AW375" s="14" t="s">
        <v>34</v>
      </c>
      <c r="AX375" s="14" t="s">
        <v>81</v>
      </c>
      <c r="AY375" s="245" t="s">
        <v>116</v>
      </c>
    </row>
    <row r="376" s="2" customFormat="1" ht="33" customHeight="1">
      <c r="A376" s="40"/>
      <c r="B376" s="41"/>
      <c r="C376" s="206" t="s">
        <v>709</v>
      </c>
      <c r="D376" s="206" t="s">
        <v>118</v>
      </c>
      <c r="E376" s="207" t="s">
        <v>710</v>
      </c>
      <c r="F376" s="208" t="s">
        <v>711</v>
      </c>
      <c r="G376" s="209" t="s">
        <v>291</v>
      </c>
      <c r="H376" s="210">
        <v>78.361999999999995</v>
      </c>
      <c r="I376" s="211"/>
      <c r="J376" s="212">
        <f>ROUND(I376*H376,2)</f>
        <v>0</v>
      </c>
      <c r="K376" s="208" t="s">
        <v>122</v>
      </c>
      <c r="L376" s="46"/>
      <c r="M376" s="213" t="s">
        <v>19</v>
      </c>
      <c r="N376" s="214" t="s">
        <v>44</v>
      </c>
      <c r="O376" s="86"/>
      <c r="P376" s="215">
        <f>O376*H376</f>
        <v>0</v>
      </c>
      <c r="Q376" s="215">
        <v>0.00063345000000000003</v>
      </c>
      <c r="R376" s="215">
        <f>Q376*H376</f>
        <v>0.0496384089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312</v>
      </c>
      <c r="AT376" s="217" t="s">
        <v>118</v>
      </c>
      <c r="AU376" s="217" t="s">
        <v>83</v>
      </c>
      <c r="AY376" s="19" t="s">
        <v>116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81</v>
      </c>
      <c r="BK376" s="218">
        <f>ROUND(I376*H376,2)</f>
        <v>0</v>
      </c>
      <c r="BL376" s="19" t="s">
        <v>312</v>
      </c>
      <c r="BM376" s="217" t="s">
        <v>712</v>
      </c>
    </row>
    <row r="377" s="2" customFormat="1">
      <c r="A377" s="40"/>
      <c r="B377" s="41"/>
      <c r="C377" s="42"/>
      <c r="D377" s="219" t="s">
        <v>125</v>
      </c>
      <c r="E377" s="42"/>
      <c r="F377" s="220" t="s">
        <v>713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125</v>
      </c>
      <c r="AU377" s="19" t="s">
        <v>83</v>
      </c>
    </row>
    <row r="378" s="13" customFormat="1">
      <c r="A378" s="13"/>
      <c r="B378" s="224"/>
      <c r="C378" s="225"/>
      <c r="D378" s="226" t="s">
        <v>127</v>
      </c>
      <c r="E378" s="227" t="s">
        <v>19</v>
      </c>
      <c r="F378" s="228" t="s">
        <v>714</v>
      </c>
      <c r="G378" s="225"/>
      <c r="H378" s="227" t="s">
        <v>19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127</v>
      </c>
      <c r="AU378" s="234" t="s">
        <v>83</v>
      </c>
      <c r="AV378" s="13" t="s">
        <v>81</v>
      </c>
      <c r="AW378" s="13" t="s">
        <v>34</v>
      </c>
      <c r="AX378" s="13" t="s">
        <v>73</v>
      </c>
      <c r="AY378" s="234" t="s">
        <v>116</v>
      </c>
    </row>
    <row r="379" s="14" customFormat="1">
      <c r="A379" s="14"/>
      <c r="B379" s="235"/>
      <c r="C379" s="236"/>
      <c r="D379" s="226" t="s">
        <v>127</v>
      </c>
      <c r="E379" s="237" t="s">
        <v>19</v>
      </c>
      <c r="F379" s="238" t="s">
        <v>715</v>
      </c>
      <c r="G379" s="236"/>
      <c r="H379" s="239">
        <v>78.361999999999995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127</v>
      </c>
      <c r="AU379" s="245" t="s">
        <v>83</v>
      </c>
      <c r="AV379" s="14" t="s">
        <v>83</v>
      </c>
      <c r="AW379" s="14" t="s">
        <v>34</v>
      </c>
      <c r="AX379" s="14" t="s">
        <v>81</v>
      </c>
      <c r="AY379" s="245" t="s">
        <v>116</v>
      </c>
    </row>
    <row r="380" s="2" customFormat="1" ht="24.15" customHeight="1">
      <c r="A380" s="40"/>
      <c r="B380" s="41"/>
      <c r="C380" s="206" t="s">
        <v>716</v>
      </c>
      <c r="D380" s="206" t="s">
        <v>118</v>
      </c>
      <c r="E380" s="207" t="s">
        <v>717</v>
      </c>
      <c r="F380" s="208" t="s">
        <v>718</v>
      </c>
      <c r="G380" s="209" t="s">
        <v>285</v>
      </c>
      <c r="H380" s="210">
        <v>5</v>
      </c>
      <c r="I380" s="211"/>
      <c r="J380" s="212">
        <f>ROUND(I380*H380,2)</f>
        <v>0</v>
      </c>
      <c r="K380" s="208" t="s">
        <v>122</v>
      </c>
      <c r="L380" s="46"/>
      <c r="M380" s="213" t="s">
        <v>19</v>
      </c>
      <c r="N380" s="214" t="s">
        <v>44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312</v>
      </c>
      <c r="AT380" s="217" t="s">
        <v>118</v>
      </c>
      <c r="AU380" s="217" t="s">
        <v>83</v>
      </c>
      <c r="AY380" s="19" t="s">
        <v>116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81</v>
      </c>
      <c r="BK380" s="218">
        <f>ROUND(I380*H380,2)</f>
        <v>0</v>
      </c>
      <c r="BL380" s="19" t="s">
        <v>312</v>
      </c>
      <c r="BM380" s="217" t="s">
        <v>719</v>
      </c>
    </row>
    <row r="381" s="2" customFormat="1">
      <c r="A381" s="40"/>
      <c r="B381" s="41"/>
      <c r="C381" s="42"/>
      <c r="D381" s="219" t="s">
        <v>125</v>
      </c>
      <c r="E381" s="42"/>
      <c r="F381" s="220" t="s">
        <v>720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125</v>
      </c>
      <c r="AU381" s="19" t="s">
        <v>83</v>
      </c>
    </row>
    <row r="382" s="2" customFormat="1" ht="16.5" customHeight="1">
      <c r="A382" s="40"/>
      <c r="B382" s="41"/>
      <c r="C382" s="260" t="s">
        <v>721</v>
      </c>
      <c r="D382" s="260" t="s">
        <v>260</v>
      </c>
      <c r="E382" s="261" t="s">
        <v>722</v>
      </c>
      <c r="F382" s="262" t="s">
        <v>723</v>
      </c>
      <c r="G382" s="263" t="s">
        <v>285</v>
      </c>
      <c r="H382" s="264">
        <v>5</v>
      </c>
      <c r="I382" s="265"/>
      <c r="J382" s="266">
        <f>ROUND(I382*H382,2)</f>
        <v>0</v>
      </c>
      <c r="K382" s="262" t="s">
        <v>19</v>
      </c>
      <c r="L382" s="267"/>
      <c r="M382" s="268" t="s">
        <v>19</v>
      </c>
      <c r="N382" s="269" t="s">
        <v>44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411</v>
      </c>
      <c r="AT382" s="217" t="s">
        <v>260</v>
      </c>
      <c r="AU382" s="217" t="s">
        <v>83</v>
      </c>
      <c r="AY382" s="19" t="s">
        <v>116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81</v>
      </c>
      <c r="BK382" s="218">
        <f>ROUND(I382*H382,2)</f>
        <v>0</v>
      </c>
      <c r="BL382" s="19" t="s">
        <v>312</v>
      </c>
      <c r="BM382" s="217" t="s">
        <v>724</v>
      </c>
    </row>
    <row r="383" s="2" customFormat="1" ht="24.15" customHeight="1">
      <c r="A383" s="40"/>
      <c r="B383" s="41"/>
      <c r="C383" s="206" t="s">
        <v>725</v>
      </c>
      <c r="D383" s="206" t="s">
        <v>118</v>
      </c>
      <c r="E383" s="207" t="s">
        <v>726</v>
      </c>
      <c r="F383" s="208" t="s">
        <v>727</v>
      </c>
      <c r="G383" s="209" t="s">
        <v>291</v>
      </c>
      <c r="H383" s="210">
        <v>54</v>
      </c>
      <c r="I383" s="211"/>
      <c r="J383" s="212">
        <f>ROUND(I383*H383,2)</f>
        <v>0</v>
      </c>
      <c r="K383" s="208" t="s">
        <v>122</v>
      </c>
      <c r="L383" s="46"/>
      <c r="M383" s="213" t="s">
        <v>19</v>
      </c>
      <c r="N383" s="214" t="s">
        <v>44</v>
      </c>
      <c r="O383" s="86"/>
      <c r="P383" s="215">
        <f>O383*H383</f>
        <v>0</v>
      </c>
      <c r="Q383" s="215">
        <v>0.00090835000000000004</v>
      </c>
      <c r="R383" s="215">
        <f>Q383*H383</f>
        <v>0.049050900000000001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312</v>
      </c>
      <c r="AT383" s="217" t="s">
        <v>118</v>
      </c>
      <c r="AU383" s="217" t="s">
        <v>83</v>
      </c>
      <c r="AY383" s="19" t="s">
        <v>116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81</v>
      </c>
      <c r="BK383" s="218">
        <f>ROUND(I383*H383,2)</f>
        <v>0</v>
      </c>
      <c r="BL383" s="19" t="s">
        <v>312</v>
      </c>
      <c r="BM383" s="217" t="s">
        <v>728</v>
      </c>
    </row>
    <row r="384" s="2" customFormat="1">
      <c r="A384" s="40"/>
      <c r="B384" s="41"/>
      <c r="C384" s="42"/>
      <c r="D384" s="219" t="s">
        <v>125</v>
      </c>
      <c r="E384" s="42"/>
      <c r="F384" s="220" t="s">
        <v>729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125</v>
      </c>
      <c r="AU384" s="19" t="s">
        <v>83</v>
      </c>
    </row>
    <row r="385" s="14" customFormat="1">
      <c r="A385" s="14"/>
      <c r="B385" s="235"/>
      <c r="C385" s="236"/>
      <c r="D385" s="226" t="s">
        <v>127</v>
      </c>
      <c r="E385" s="237" t="s">
        <v>19</v>
      </c>
      <c r="F385" s="238" t="s">
        <v>730</v>
      </c>
      <c r="G385" s="236"/>
      <c r="H385" s="239">
        <v>54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127</v>
      </c>
      <c r="AU385" s="245" t="s">
        <v>83</v>
      </c>
      <c r="AV385" s="14" t="s">
        <v>83</v>
      </c>
      <c r="AW385" s="14" t="s">
        <v>34</v>
      </c>
      <c r="AX385" s="14" t="s">
        <v>81</v>
      </c>
      <c r="AY385" s="245" t="s">
        <v>116</v>
      </c>
    </row>
    <row r="386" s="2" customFormat="1" ht="24.15" customHeight="1">
      <c r="A386" s="40"/>
      <c r="B386" s="41"/>
      <c r="C386" s="206" t="s">
        <v>731</v>
      </c>
      <c r="D386" s="206" t="s">
        <v>118</v>
      </c>
      <c r="E386" s="207" t="s">
        <v>732</v>
      </c>
      <c r="F386" s="208" t="s">
        <v>733</v>
      </c>
      <c r="G386" s="209" t="s">
        <v>285</v>
      </c>
      <c r="H386" s="210">
        <v>6</v>
      </c>
      <c r="I386" s="211"/>
      <c r="J386" s="212">
        <f>ROUND(I386*H386,2)</f>
        <v>0</v>
      </c>
      <c r="K386" s="208" t="s">
        <v>19</v>
      </c>
      <c r="L386" s="46"/>
      <c r="M386" s="213" t="s">
        <v>19</v>
      </c>
      <c r="N386" s="214" t="s">
        <v>44</v>
      </c>
      <c r="O386" s="86"/>
      <c r="P386" s="215">
        <f>O386*H386</f>
        <v>0</v>
      </c>
      <c r="Q386" s="215">
        <v>0.00019000000000000001</v>
      </c>
      <c r="R386" s="215">
        <f>Q386*H386</f>
        <v>0.00114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312</v>
      </c>
      <c r="AT386" s="217" t="s">
        <v>118</v>
      </c>
      <c r="AU386" s="217" t="s">
        <v>83</v>
      </c>
      <c r="AY386" s="19" t="s">
        <v>116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81</v>
      </c>
      <c r="BK386" s="218">
        <f>ROUND(I386*H386,2)</f>
        <v>0</v>
      </c>
      <c r="BL386" s="19" t="s">
        <v>312</v>
      </c>
      <c r="BM386" s="217" t="s">
        <v>734</v>
      </c>
    </row>
    <row r="387" s="2" customFormat="1" ht="24.15" customHeight="1">
      <c r="A387" s="40"/>
      <c r="B387" s="41"/>
      <c r="C387" s="206" t="s">
        <v>735</v>
      </c>
      <c r="D387" s="206" t="s">
        <v>118</v>
      </c>
      <c r="E387" s="207" t="s">
        <v>736</v>
      </c>
      <c r="F387" s="208" t="s">
        <v>737</v>
      </c>
      <c r="G387" s="209" t="s">
        <v>291</v>
      </c>
      <c r="H387" s="210">
        <v>54</v>
      </c>
      <c r="I387" s="211"/>
      <c r="J387" s="212">
        <f>ROUND(I387*H387,2)</f>
        <v>0</v>
      </c>
      <c r="K387" s="208" t="s">
        <v>122</v>
      </c>
      <c r="L387" s="46"/>
      <c r="M387" s="213" t="s">
        <v>19</v>
      </c>
      <c r="N387" s="214" t="s">
        <v>44</v>
      </c>
      <c r="O387" s="86"/>
      <c r="P387" s="215">
        <f>O387*H387</f>
        <v>0</v>
      </c>
      <c r="Q387" s="215">
        <v>0.001428</v>
      </c>
      <c r="R387" s="215">
        <f>Q387*H387</f>
        <v>0.077112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312</v>
      </c>
      <c r="AT387" s="217" t="s">
        <v>118</v>
      </c>
      <c r="AU387" s="217" t="s">
        <v>83</v>
      </c>
      <c r="AY387" s="19" t="s">
        <v>116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81</v>
      </c>
      <c r="BK387" s="218">
        <f>ROUND(I387*H387,2)</f>
        <v>0</v>
      </c>
      <c r="BL387" s="19" t="s">
        <v>312</v>
      </c>
      <c r="BM387" s="217" t="s">
        <v>738</v>
      </c>
    </row>
    <row r="388" s="2" customFormat="1">
      <c r="A388" s="40"/>
      <c r="B388" s="41"/>
      <c r="C388" s="42"/>
      <c r="D388" s="219" t="s">
        <v>125</v>
      </c>
      <c r="E388" s="42"/>
      <c r="F388" s="220" t="s">
        <v>739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125</v>
      </c>
      <c r="AU388" s="19" t="s">
        <v>83</v>
      </c>
    </row>
    <row r="389" s="14" customFormat="1">
      <c r="A389" s="14"/>
      <c r="B389" s="235"/>
      <c r="C389" s="236"/>
      <c r="D389" s="226" t="s">
        <v>127</v>
      </c>
      <c r="E389" s="237" t="s">
        <v>19</v>
      </c>
      <c r="F389" s="238" t="s">
        <v>740</v>
      </c>
      <c r="G389" s="236"/>
      <c r="H389" s="239">
        <v>54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127</v>
      </c>
      <c r="AU389" s="245" t="s">
        <v>83</v>
      </c>
      <c r="AV389" s="14" t="s">
        <v>83</v>
      </c>
      <c r="AW389" s="14" t="s">
        <v>34</v>
      </c>
      <c r="AX389" s="14" t="s">
        <v>81</v>
      </c>
      <c r="AY389" s="245" t="s">
        <v>116</v>
      </c>
    </row>
    <row r="390" s="2" customFormat="1" ht="49.05" customHeight="1">
      <c r="A390" s="40"/>
      <c r="B390" s="41"/>
      <c r="C390" s="206" t="s">
        <v>741</v>
      </c>
      <c r="D390" s="206" t="s">
        <v>118</v>
      </c>
      <c r="E390" s="207" t="s">
        <v>742</v>
      </c>
      <c r="F390" s="208" t="s">
        <v>743</v>
      </c>
      <c r="G390" s="209" t="s">
        <v>153</v>
      </c>
      <c r="H390" s="210">
        <v>0.19600000000000001</v>
      </c>
      <c r="I390" s="211"/>
      <c r="J390" s="212">
        <f>ROUND(I390*H390,2)</f>
        <v>0</v>
      </c>
      <c r="K390" s="208" t="s">
        <v>122</v>
      </c>
      <c r="L390" s="46"/>
      <c r="M390" s="213" t="s">
        <v>19</v>
      </c>
      <c r="N390" s="214" t="s">
        <v>44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312</v>
      </c>
      <c r="AT390" s="217" t="s">
        <v>118</v>
      </c>
      <c r="AU390" s="217" t="s">
        <v>83</v>
      </c>
      <c r="AY390" s="19" t="s">
        <v>116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81</v>
      </c>
      <c r="BK390" s="218">
        <f>ROUND(I390*H390,2)</f>
        <v>0</v>
      </c>
      <c r="BL390" s="19" t="s">
        <v>312</v>
      </c>
      <c r="BM390" s="217" t="s">
        <v>744</v>
      </c>
    </row>
    <row r="391" s="2" customFormat="1">
      <c r="A391" s="40"/>
      <c r="B391" s="41"/>
      <c r="C391" s="42"/>
      <c r="D391" s="219" t="s">
        <v>125</v>
      </c>
      <c r="E391" s="42"/>
      <c r="F391" s="220" t="s">
        <v>745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125</v>
      </c>
      <c r="AU391" s="19" t="s">
        <v>83</v>
      </c>
    </row>
    <row r="392" s="2" customFormat="1" ht="24.15" customHeight="1">
      <c r="A392" s="40"/>
      <c r="B392" s="41"/>
      <c r="C392" s="206" t="s">
        <v>746</v>
      </c>
      <c r="D392" s="206" t="s">
        <v>118</v>
      </c>
      <c r="E392" s="207" t="s">
        <v>747</v>
      </c>
      <c r="F392" s="208" t="s">
        <v>748</v>
      </c>
      <c r="G392" s="209" t="s">
        <v>291</v>
      </c>
      <c r="H392" s="210">
        <v>27</v>
      </c>
      <c r="I392" s="211"/>
      <c r="J392" s="212">
        <f>ROUND(I392*H392,2)</f>
        <v>0</v>
      </c>
      <c r="K392" s="208" t="s">
        <v>19</v>
      </c>
      <c r="L392" s="46"/>
      <c r="M392" s="213" t="s">
        <v>19</v>
      </c>
      <c r="N392" s="214" t="s">
        <v>44</v>
      </c>
      <c r="O392" s="86"/>
      <c r="P392" s="215">
        <f>O392*H392</f>
        <v>0</v>
      </c>
      <c r="Q392" s="215">
        <v>0.00036999999999999999</v>
      </c>
      <c r="R392" s="215">
        <f>Q392*H392</f>
        <v>0.0099900000000000006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312</v>
      </c>
      <c r="AT392" s="217" t="s">
        <v>118</v>
      </c>
      <c r="AU392" s="217" t="s">
        <v>83</v>
      </c>
      <c r="AY392" s="19" t="s">
        <v>116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81</v>
      </c>
      <c r="BK392" s="218">
        <f>ROUND(I392*H392,2)</f>
        <v>0</v>
      </c>
      <c r="BL392" s="19" t="s">
        <v>312</v>
      </c>
      <c r="BM392" s="217" t="s">
        <v>749</v>
      </c>
    </row>
    <row r="393" s="14" customFormat="1">
      <c r="A393" s="14"/>
      <c r="B393" s="235"/>
      <c r="C393" s="236"/>
      <c r="D393" s="226" t="s">
        <v>127</v>
      </c>
      <c r="E393" s="237" t="s">
        <v>19</v>
      </c>
      <c r="F393" s="238" t="s">
        <v>378</v>
      </c>
      <c r="G393" s="236"/>
      <c r="H393" s="239">
        <v>27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127</v>
      </c>
      <c r="AU393" s="245" t="s">
        <v>83</v>
      </c>
      <c r="AV393" s="14" t="s">
        <v>83</v>
      </c>
      <c r="AW393" s="14" t="s">
        <v>34</v>
      </c>
      <c r="AX393" s="14" t="s">
        <v>81</v>
      </c>
      <c r="AY393" s="245" t="s">
        <v>116</v>
      </c>
    </row>
    <row r="394" s="12" customFormat="1" ht="22.8" customHeight="1">
      <c r="A394" s="12"/>
      <c r="B394" s="190"/>
      <c r="C394" s="191"/>
      <c r="D394" s="192" t="s">
        <v>72</v>
      </c>
      <c r="E394" s="204" t="s">
        <v>750</v>
      </c>
      <c r="F394" s="204" t="s">
        <v>751</v>
      </c>
      <c r="G394" s="191"/>
      <c r="H394" s="191"/>
      <c r="I394" s="194"/>
      <c r="J394" s="205">
        <f>BK394</f>
        <v>0</v>
      </c>
      <c r="K394" s="191"/>
      <c r="L394" s="196"/>
      <c r="M394" s="197"/>
      <c r="N394" s="198"/>
      <c r="O394" s="198"/>
      <c r="P394" s="199">
        <f>SUM(P395:P401)</f>
        <v>0</v>
      </c>
      <c r="Q394" s="198"/>
      <c r="R394" s="199">
        <f>SUM(R395:R401)</f>
        <v>0.215999424</v>
      </c>
      <c r="S394" s="198"/>
      <c r="T394" s="200">
        <f>SUM(T395:T401)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1" t="s">
        <v>83</v>
      </c>
      <c r="AT394" s="202" t="s">
        <v>72</v>
      </c>
      <c r="AU394" s="202" t="s">
        <v>81</v>
      </c>
      <c r="AY394" s="201" t="s">
        <v>116</v>
      </c>
      <c r="BK394" s="203">
        <f>SUM(BK395:BK401)</f>
        <v>0</v>
      </c>
    </row>
    <row r="395" s="2" customFormat="1" ht="37.8" customHeight="1">
      <c r="A395" s="40"/>
      <c r="B395" s="41"/>
      <c r="C395" s="206" t="s">
        <v>752</v>
      </c>
      <c r="D395" s="206" t="s">
        <v>118</v>
      </c>
      <c r="E395" s="207" t="s">
        <v>753</v>
      </c>
      <c r="F395" s="208" t="s">
        <v>754</v>
      </c>
      <c r="G395" s="209" t="s">
        <v>121</v>
      </c>
      <c r="H395" s="210">
        <v>310.88</v>
      </c>
      <c r="I395" s="211"/>
      <c r="J395" s="212">
        <f>ROUND(I395*H395,2)</f>
        <v>0</v>
      </c>
      <c r="K395" s="208" t="s">
        <v>122</v>
      </c>
      <c r="L395" s="46"/>
      <c r="M395" s="213" t="s">
        <v>19</v>
      </c>
      <c r="N395" s="214" t="s">
        <v>44</v>
      </c>
      <c r="O395" s="86"/>
      <c r="P395" s="215">
        <f>O395*H395</f>
        <v>0</v>
      </c>
      <c r="Q395" s="215">
        <v>0.00069479999999999997</v>
      </c>
      <c r="R395" s="215">
        <f>Q395*H395</f>
        <v>0.215999424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312</v>
      </c>
      <c r="AT395" s="217" t="s">
        <v>118</v>
      </c>
      <c r="AU395" s="217" t="s">
        <v>83</v>
      </c>
      <c r="AY395" s="19" t="s">
        <v>116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81</v>
      </c>
      <c r="BK395" s="218">
        <f>ROUND(I395*H395,2)</f>
        <v>0</v>
      </c>
      <c r="BL395" s="19" t="s">
        <v>312</v>
      </c>
      <c r="BM395" s="217" t="s">
        <v>755</v>
      </c>
    </row>
    <row r="396" s="2" customFormat="1">
      <c r="A396" s="40"/>
      <c r="B396" s="41"/>
      <c r="C396" s="42"/>
      <c r="D396" s="219" t="s">
        <v>125</v>
      </c>
      <c r="E396" s="42"/>
      <c r="F396" s="220" t="s">
        <v>756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125</v>
      </c>
      <c r="AU396" s="19" t="s">
        <v>83</v>
      </c>
    </row>
    <row r="397" s="14" customFormat="1">
      <c r="A397" s="14"/>
      <c r="B397" s="235"/>
      <c r="C397" s="236"/>
      <c r="D397" s="226" t="s">
        <v>127</v>
      </c>
      <c r="E397" s="237" t="s">
        <v>19</v>
      </c>
      <c r="F397" s="238" t="s">
        <v>757</v>
      </c>
      <c r="G397" s="236"/>
      <c r="H397" s="239">
        <v>310.88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127</v>
      </c>
      <c r="AU397" s="245" t="s">
        <v>83</v>
      </c>
      <c r="AV397" s="14" t="s">
        <v>83</v>
      </c>
      <c r="AW397" s="14" t="s">
        <v>34</v>
      </c>
      <c r="AX397" s="14" t="s">
        <v>81</v>
      </c>
      <c r="AY397" s="245" t="s">
        <v>116</v>
      </c>
    </row>
    <row r="398" s="2" customFormat="1" ht="33" customHeight="1">
      <c r="A398" s="40"/>
      <c r="B398" s="41"/>
      <c r="C398" s="260" t="s">
        <v>758</v>
      </c>
      <c r="D398" s="260" t="s">
        <v>260</v>
      </c>
      <c r="E398" s="261" t="s">
        <v>759</v>
      </c>
      <c r="F398" s="262" t="s">
        <v>760</v>
      </c>
      <c r="G398" s="263" t="s">
        <v>121</v>
      </c>
      <c r="H398" s="264">
        <v>351.29399999999998</v>
      </c>
      <c r="I398" s="265"/>
      <c r="J398" s="266">
        <f>ROUND(I398*H398,2)</f>
        <v>0</v>
      </c>
      <c r="K398" s="262" t="s">
        <v>19</v>
      </c>
      <c r="L398" s="267"/>
      <c r="M398" s="268" t="s">
        <v>19</v>
      </c>
      <c r="N398" s="269" t="s">
        <v>44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411</v>
      </c>
      <c r="AT398" s="217" t="s">
        <v>260</v>
      </c>
      <c r="AU398" s="217" t="s">
        <v>83</v>
      </c>
      <c r="AY398" s="19" t="s">
        <v>116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81</v>
      </c>
      <c r="BK398" s="218">
        <f>ROUND(I398*H398,2)</f>
        <v>0</v>
      </c>
      <c r="BL398" s="19" t="s">
        <v>312</v>
      </c>
      <c r="BM398" s="217" t="s">
        <v>761</v>
      </c>
    </row>
    <row r="399" s="14" customFormat="1">
      <c r="A399" s="14"/>
      <c r="B399" s="235"/>
      <c r="C399" s="236"/>
      <c r="D399" s="226" t="s">
        <v>127</v>
      </c>
      <c r="E399" s="237" t="s">
        <v>19</v>
      </c>
      <c r="F399" s="238" t="s">
        <v>762</v>
      </c>
      <c r="G399" s="236"/>
      <c r="H399" s="239">
        <v>351.29399999999998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127</v>
      </c>
      <c r="AU399" s="245" t="s">
        <v>83</v>
      </c>
      <c r="AV399" s="14" t="s">
        <v>83</v>
      </c>
      <c r="AW399" s="14" t="s">
        <v>34</v>
      </c>
      <c r="AX399" s="14" t="s">
        <v>81</v>
      </c>
      <c r="AY399" s="245" t="s">
        <v>116</v>
      </c>
    </row>
    <row r="400" s="2" customFormat="1" ht="49.05" customHeight="1">
      <c r="A400" s="40"/>
      <c r="B400" s="41"/>
      <c r="C400" s="206" t="s">
        <v>763</v>
      </c>
      <c r="D400" s="206" t="s">
        <v>118</v>
      </c>
      <c r="E400" s="207" t="s">
        <v>764</v>
      </c>
      <c r="F400" s="208" t="s">
        <v>765</v>
      </c>
      <c r="G400" s="209" t="s">
        <v>153</v>
      </c>
      <c r="H400" s="210">
        <v>0.21099999999999999</v>
      </c>
      <c r="I400" s="211"/>
      <c r="J400" s="212">
        <f>ROUND(I400*H400,2)</f>
        <v>0</v>
      </c>
      <c r="K400" s="208" t="s">
        <v>122</v>
      </c>
      <c r="L400" s="46"/>
      <c r="M400" s="213" t="s">
        <v>19</v>
      </c>
      <c r="N400" s="214" t="s">
        <v>44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312</v>
      </c>
      <c r="AT400" s="217" t="s">
        <v>118</v>
      </c>
      <c r="AU400" s="217" t="s">
        <v>83</v>
      </c>
      <c r="AY400" s="19" t="s">
        <v>116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81</v>
      </c>
      <c r="BK400" s="218">
        <f>ROUND(I400*H400,2)</f>
        <v>0</v>
      </c>
      <c r="BL400" s="19" t="s">
        <v>312</v>
      </c>
      <c r="BM400" s="217" t="s">
        <v>766</v>
      </c>
    </row>
    <row r="401" s="2" customFormat="1">
      <c r="A401" s="40"/>
      <c r="B401" s="41"/>
      <c r="C401" s="42"/>
      <c r="D401" s="219" t="s">
        <v>125</v>
      </c>
      <c r="E401" s="42"/>
      <c r="F401" s="220" t="s">
        <v>767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125</v>
      </c>
      <c r="AU401" s="19" t="s">
        <v>83</v>
      </c>
    </row>
    <row r="402" s="12" customFormat="1" ht="22.8" customHeight="1">
      <c r="A402" s="12"/>
      <c r="B402" s="190"/>
      <c r="C402" s="191"/>
      <c r="D402" s="192" t="s">
        <v>72</v>
      </c>
      <c r="E402" s="204" t="s">
        <v>768</v>
      </c>
      <c r="F402" s="204" t="s">
        <v>769</v>
      </c>
      <c r="G402" s="191"/>
      <c r="H402" s="191"/>
      <c r="I402" s="194"/>
      <c r="J402" s="205">
        <f>BK402</f>
        <v>0</v>
      </c>
      <c r="K402" s="191"/>
      <c r="L402" s="196"/>
      <c r="M402" s="197"/>
      <c r="N402" s="198"/>
      <c r="O402" s="198"/>
      <c r="P402" s="199">
        <f>SUM(P403:P409)</f>
        <v>0</v>
      </c>
      <c r="Q402" s="198"/>
      <c r="R402" s="199">
        <f>SUM(R403:R409)</f>
        <v>6.1330209600000005</v>
      </c>
      <c r="S402" s="198"/>
      <c r="T402" s="200">
        <f>SUM(T403:T409)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1" t="s">
        <v>83</v>
      </c>
      <c r="AT402" s="202" t="s">
        <v>72</v>
      </c>
      <c r="AU402" s="202" t="s">
        <v>81</v>
      </c>
      <c r="AY402" s="201" t="s">
        <v>116</v>
      </c>
      <c r="BK402" s="203">
        <f>SUM(BK403:BK409)</f>
        <v>0</v>
      </c>
    </row>
    <row r="403" s="2" customFormat="1" ht="37.8" customHeight="1">
      <c r="A403" s="40"/>
      <c r="B403" s="41"/>
      <c r="C403" s="206" t="s">
        <v>770</v>
      </c>
      <c r="D403" s="206" t="s">
        <v>118</v>
      </c>
      <c r="E403" s="207" t="s">
        <v>771</v>
      </c>
      <c r="F403" s="208" t="s">
        <v>772</v>
      </c>
      <c r="G403" s="209" t="s">
        <v>121</v>
      </c>
      <c r="H403" s="210">
        <v>331.40600000000001</v>
      </c>
      <c r="I403" s="211"/>
      <c r="J403" s="212">
        <f>ROUND(I403*H403,2)</f>
        <v>0</v>
      </c>
      <c r="K403" s="208" t="s">
        <v>19</v>
      </c>
      <c r="L403" s="46"/>
      <c r="M403" s="213" t="s">
        <v>19</v>
      </c>
      <c r="N403" s="214" t="s">
        <v>44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312</v>
      </c>
      <c r="AT403" s="217" t="s">
        <v>118</v>
      </c>
      <c r="AU403" s="217" t="s">
        <v>83</v>
      </c>
      <c r="AY403" s="19" t="s">
        <v>116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81</v>
      </c>
      <c r="BK403" s="218">
        <f>ROUND(I403*H403,2)</f>
        <v>0</v>
      </c>
      <c r="BL403" s="19" t="s">
        <v>312</v>
      </c>
      <c r="BM403" s="217" t="s">
        <v>773</v>
      </c>
    </row>
    <row r="404" s="14" customFormat="1">
      <c r="A404" s="14"/>
      <c r="B404" s="235"/>
      <c r="C404" s="236"/>
      <c r="D404" s="226" t="s">
        <v>127</v>
      </c>
      <c r="E404" s="237" t="s">
        <v>19</v>
      </c>
      <c r="F404" s="238" t="s">
        <v>774</v>
      </c>
      <c r="G404" s="236"/>
      <c r="H404" s="239">
        <v>331.40600000000001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127</v>
      </c>
      <c r="AU404" s="245" t="s">
        <v>83</v>
      </c>
      <c r="AV404" s="14" t="s">
        <v>83</v>
      </c>
      <c r="AW404" s="14" t="s">
        <v>34</v>
      </c>
      <c r="AX404" s="14" t="s">
        <v>81</v>
      </c>
      <c r="AY404" s="245" t="s">
        <v>116</v>
      </c>
    </row>
    <row r="405" s="2" customFormat="1" ht="16.5" customHeight="1">
      <c r="A405" s="40"/>
      <c r="B405" s="41"/>
      <c r="C405" s="260" t="s">
        <v>775</v>
      </c>
      <c r="D405" s="260" t="s">
        <v>260</v>
      </c>
      <c r="E405" s="261" t="s">
        <v>776</v>
      </c>
      <c r="F405" s="262" t="s">
        <v>777</v>
      </c>
      <c r="G405" s="263" t="s">
        <v>121</v>
      </c>
      <c r="H405" s="264">
        <v>381.11700000000002</v>
      </c>
      <c r="I405" s="265"/>
      <c r="J405" s="266">
        <f>ROUND(I405*H405,2)</f>
        <v>0</v>
      </c>
      <c r="K405" s="262" t="s">
        <v>19</v>
      </c>
      <c r="L405" s="267"/>
      <c r="M405" s="268" t="s">
        <v>19</v>
      </c>
      <c r="N405" s="269" t="s">
        <v>44</v>
      </c>
      <c r="O405" s="86"/>
      <c r="P405" s="215">
        <f>O405*H405</f>
        <v>0</v>
      </c>
      <c r="Q405" s="215">
        <v>0.014880000000000001</v>
      </c>
      <c r="R405" s="215">
        <f>Q405*H405</f>
        <v>5.6710209600000008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411</v>
      </c>
      <c r="AT405" s="217" t="s">
        <v>260</v>
      </c>
      <c r="AU405" s="217" t="s">
        <v>83</v>
      </c>
      <c r="AY405" s="19" t="s">
        <v>116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81</v>
      </c>
      <c r="BK405" s="218">
        <f>ROUND(I405*H405,2)</f>
        <v>0</v>
      </c>
      <c r="BL405" s="19" t="s">
        <v>312</v>
      </c>
      <c r="BM405" s="217" t="s">
        <v>778</v>
      </c>
    </row>
    <row r="406" s="14" customFormat="1">
      <c r="A406" s="14"/>
      <c r="B406" s="235"/>
      <c r="C406" s="236"/>
      <c r="D406" s="226" t="s">
        <v>127</v>
      </c>
      <c r="E406" s="237" t="s">
        <v>19</v>
      </c>
      <c r="F406" s="238" t="s">
        <v>779</v>
      </c>
      <c r="G406" s="236"/>
      <c r="H406" s="239">
        <v>381.11700000000002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127</v>
      </c>
      <c r="AU406" s="245" t="s">
        <v>83</v>
      </c>
      <c r="AV406" s="14" t="s">
        <v>83</v>
      </c>
      <c r="AW406" s="14" t="s">
        <v>34</v>
      </c>
      <c r="AX406" s="14" t="s">
        <v>81</v>
      </c>
      <c r="AY406" s="245" t="s">
        <v>116</v>
      </c>
    </row>
    <row r="407" s="2" customFormat="1" ht="16.5" customHeight="1">
      <c r="A407" s="40"/>
      <c r="B407" s="41"/>
      <c r="C407" s="260" t="s">
        <v>780</v>
      </c>
      <c r="D407" s="260" t="s">
        <v>260</v>
      </c>
      <c r="E407" s="261" t="s">
        <v>781</v>
      </c>
      <c r="F407" s="262" t="s">
        <v>782</v>
      </c>
      <c r="G407" s="263" t="s">
        <v>145</v>
      </c>
      <c r="H407" s="264">
        <v>0.83999999999999997</v>
      </c>
      <c r="I407" s="265"/>
      <c r="J407" s="266">
        <f>ROUND(I407*H407,2)</f>
        <v>0</v>
      </c>
      <c r="K407" s="262" t="s">
        <v>122</v>
      </c>
      <c r="L407" s="267"/>
      <c r="M407" s="268" t="s">
        <v>19</v>
      </c>
      <c r="N407" s="269" t="s">
        <v>44</v>
      </c>
      <c r="O407" s="86"/>
      <c r="P407" s="215">
        <f>O407*H407</f>
        <v>0</v>
      </c>
      <c r="Q407" s="215">
        <v>0.55000000000000004</v>
      </c>
      <c r="R407" s="215">
        <f>Q407*H407</f>
        <v>0.46200000000000002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411</v>
      </c>
      <c r="AT407" s="217" t="s">
        <v>260</v>
      </c>
      <c r="AU407" s="217" t="s">
        <v>83</v>
      </c>
      <c r="AY407" s="19" t="s">
        <v>116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81</v>
      </c>
      <c r="BK407" s="218">
        <f>ROUND(I407*H407,2)</f>
        <v>0</v>
      </c>
      <c r="BL407" s="19" t="s">
        <v>312</v>
      </c>
      <c r="BM407" s="217" t="s">
        <v>783</v>
      </c>
    </row>
    <row r="408" s="2" customFormat="1" ht="49.05" customHeight="1">
      <c r="A408" s="40"/>
      <c r="B408" s="41"/>
      <c r="C408" s="206" t="s">
        <v>784</v>
      </c>
      <c r="D408" s="206" t="s">
        <v>118</v>
      </c>
      <c r="E408" s="207" t="s">
        <v>785</v>
      </c>
      <c r="F408" s="208" t="s">
        <v>786</v>
      </c>
      <c r="G408" s="209" t="s">
        <v>153</v>
      </c>
      <c r="H408" s="210">
        <v>6.5860000000000003</v>
      </c>
      <c r="I408" s="211"/>
      <c r="J408" s="212">
        <f>ROUND(I408*H408,2)</f>
        <v>0</v>
      </c>
      <c r="K408" s="208" t="s">
        <v>122</v>
      </c>
      <c r="L408" s="46"/>
      <c r="M408" s="213" t="s">
        <v>19</v>
      </c>
      <c r="N408" s="214" t="s">
        <v>44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312</v>
      </c>
      <c r="AT408" s="217" t="s">
        <v>118</v>
      </c>
      <c r="AU408" s="217" t="s">
        <v>83</v>
      </c>
      <c r="AY408" s="19" t="s">
        <v>116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81</v>
      </c>
      <c r="BK408" s="218">
        <f>ROUND(I408*H408,2)</f>
        <v>0</v>
      </c>
      <c r="BL408" s="19" t="s">
        <v>312</v>
      </c>
      <c r="BM408" s="217" t="s">
        <v>787</v>
      </c>
    </row>
    <row r="409" s="2" customFormat="1">
      <c r="A409" s="40"/>
      <c r="B409" s="41"/>
      <c r="C409" s="42"/>
      <c r="D409" s="219" t="s">
        <v>125</v>
      </c>
      <c r="E409" s="42"/>
      <c r="F409" s="220" t="s">
        <v>788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125</v>
      </c>
      <c r="AU409" s="19" t="s">
        <v>83</v>
      </c>
    </row>
    <row r="410" s="12" customFormat="1" ht="22.8" customHeight="1">
      <c r="A410" s="12"/>
      <c r="B410" s="190"/>
      <c r="C410" s="191"/>
      <c r="D410" s="192" t="s">
        <v>72</v>
      </c>
      <c r="E410" s="204" t="s">
        <v>789</v>
      </c>
      <c r="F410" s="204" t="s">
        <v>790</v>
      </c>
      <c r="G410" s="191"/>
      <c r="H410" s="191"/>
      <c r="I410" s="194"/>
      <c r="J410" s="205">
        <f>BK410</f>
        <v>0</v>
      </c>
      <c r="K410" s="191"/>
      <c r="L410" s="196"/>
      <c r="M410" s="197"/>
      <c r="N410" s="198"/>
      <c r="O410" s="198"/>
      <c r="P410" s="199">
        <f>SUM(P411:P417)</f>
        <v>0</v>
      </c>
      <c r="Q410" s="198"/>
      <c r="R410" s="199">
        <f>SUM(R411:R417)</f>
        <v>0.33499220000000002</v>
      </c>
      <c r="S410" s="198"/>
      <c r="T410" s="200">
        <f>SUM(T411:T417)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1" t="s">
        <v>83</v>
      </c>
      <c r="AT410" s="202" t="s">
        <v>72</v>
      </c>
      <c r="AU410" s="202" t="s">
        <v>81</v>
      </c>
      <c r="AY410" s="201" t="s">
        <v>116</v>
      </c>
      <c r="BK410" s="203">
        <f>SUM(BK411:BK417)</f>
        <v>0</v>
      </c>
    </row>
    <row r="411" s="2" customFormat="1" ht="33" customHeight="1">
      <c r="A411" s="40"/>
      <c r="B411" s="41"/>
      <c r="C411" s="206" t="s">
        <v>791</v>
      </c>
      <c r="D411" s="206" t="s">
        <v>118</v>
      </c>
      <c r="E411" s="207" t="s">
        <v>792</v>
      </c>
      <c r="F411" s="208" t="s">
        <v>793</v>
      </c>
      <c r="G411" s="209" t="s">
        <v>285</v>
      </c>
      <c r="H411" s="210">
        <v>1</v>
      </c>
      <c r="I411" s="211"/>
      <c r="J411" s="212">
        <f>ROUND(I411*H411,2)</f>
        <v>0</v>
      </c>
      <c r="K411" s="208" t="s">
        <v>122</v>
      </c>
      <c r="L411" s="46"/>
      <c r="M411" s="213" t="s">
        <v>19</v>
      </c>
      <c r="N411" s="214" t="s">
        <v>44</v>
      </c>
      <c r="O411" s="86"/>
      <c r="P411" s="215">
        <f>O411*H411</f>
        <v>0</v>
      </c>
      <c r="Q411" s="215">
        <v>0.00059219999999999997</v>
      </c>
      <c r="R411" s="215">
        <f>Q411*H411</f>
        <v>0.00059219999999999997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312</v>
      </c>
      <c r="AT411" s="217" t="s">
        <v>118</v>
      </c>
      <c r="AU411" s="217" t="s">
        <v>83</v>
      </c>
      <c r="AY411" s="19" t="s">
        <v>116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81</v>
      </c>
      <c r="BK411" s="218">
        <f>ROUND(I411*H411,2)</f>
        <v>0</v>
      </c>
      <c r="BL411" s="19" t="s">
        <v>312</v>
      </c>
      <c r="BM411" s="217" t="s">
        <v>794</v>
      </c>
    </row>
    <row r="412" s="2" customFormat="1">
      <c r="A412" s="40"/>
      <c r="B412" s="41"/>
      <c r="C412" s="42"/>
      <c r="D412" s="219" t="s">
        <v>125</v>
      </c>
      <c r="E412" s="42"/>
      <c r="F412" s="220" t="s">
        <v>795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125</v>
      </c>
      <c r="AU412" s="19" t="s">
        <v>83</v>
      </c>
    </row>
    <row r="413" s="2" customFormat="1" ht="16.5" customHeight="1">
      <c r="A413" s="40"/>
      <c r="B413" s="41"/>
      <c r="C413" s="260" t="s">
        <v>796</v>
      </c>
      <c r="D413" s="260" t="s">
        <v>260</v>
      </c>
      <c r="E413" s="261" t="s">
        <v>797</v>
      </c>
      <c r="F413" s="262" t="s">
        <v>798</v>
      </c>
      <c r="G413" s="263" t="s">
        <v>285</v>
      </c>
      <c r="H413" s="264">
        <v>1</v>
      </c>
      <c r="I413" s="265"/>
      <c r="J413" s="266">
        <f>ROUND(I413*H413,2)</f>
        <v>0</v>
      </c>
      <c r="K413" s="262" t="s">
        <v>19</v>
      </c>
      <c r="L413" s="267"/>
      <c r="M413" s="268" t="s">
        <v>19</v>
      </c>
      <c r="N413" s="269" t="s">
        <v>44</v>
      </c>
      <c r="O413" s="86"/>
      <c r="P413" s="215">
        <f>O413*H413</f>
        <v>0</v>
      </c>
      <c r="Q413" s="215">
        <v>0.33400000000000002</v>
      </c>
      <c r="R413" s="215">
        <f>Q413*H413</f>
        <v>0.33400000000000002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411</v>
      </c>
      <c r="AT413" s="217" t="s">
        <v>260</v>
      </c>
      <c r="AU413" s="217" t="s">
        <v>83</v>
      </c>
      <c r="AY413" s="19" t="s">
        <v>116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81</v>
      </c>
      <c r="BK413" s="218">
        <f>ROUND(I413*H413,2)</f>
        <v>0</v>
      </c>
      <c r="BL413" s="19" t="s">
        <v>312</v>
      </c>
      <c r="BM413" s="217" t="s">
        <v>799</v>
      </c>
    </row>
    <row r="414" s="2" customFormat="1" ht="49.05" customHeight="1">
      <c r="A414" s="40"/>
      <c r="B414" s="41"/>
      <c r="C414" s="206" t="s">
        <v>800</v>
      </c>
      <c r="D414" s="206" t="s">
        <v>118</v>
      </c>
      <c r="E414" s="207" t="s">
        <v>801</v>
      </c>
      <c r="F414" s="208" t="s">
        <v>802</v>
      </c>
      <c r="G414" s="209" t="s">
        <v>153</v>
      </c>
      <c r="H414" s="210">
        <v>0.33400000000000002</v>
      </c>
      <c r="I414" s="211"/>
      <c r="J414" s="212">
        <f>ROUND(I414*H414,2)</f>
        <v>0</v>
      </c>
      <c r="K414" s="208" t="s">
        <v>122</v>
      </c>
      <c r="L414" s="46"/>
      <c r="M414" s="213" t="s">
        <v>19</v>
      </c>
      <c r="N414" s="214" t="s">
        <v>44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312</v>
      </c>
      <c r="AT414" s="217" t="s">
        <v>118</v>
      </c>
      <c r="AU414" s="217" t="s">
        <v>83</v>
      </c>
      <c r="AY414" s="19" t="s">
        <v>116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81</v>
      </c>
      <c r="BK414" s="218">
        <f>ROUND(I414*H414,2)</f>
        <v>0</v>
      </c>
      <c r="BL414" s="19" t="s">
        <v>312</v>
      </c>
      <c r="BM414" s="217" t="s">
        <v>803</v>
      </c>
    </row>
    <row r="415" s="2" customFormat="1">
      <c r="A415" s="40"/>
      <c r="B415" s="41"/>
      <c r="C415" s="42"/>
      <c r="D415" s="219" t="s">
        <v>125</v>
      </c>
      <c r="E415" s="42"/>
      <c r="F415" s="220" t="s">
        <v>804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125</v>
      </c>
      <c r="AU415" s="19" t="s">
        <v>83</v>
      </c>
    </row>
    <row r="416" s="2" customFormat="1" ht="37.8" customHeight="1">
      <c r="A416" s="40"/>
      <c r="B416" s="41"/>
      <c r="C416" s="206" t="s">
        <v>805</v>
      </c>
      <c r="D416" s="206" t="s">
        <v>118</v>
      </c>
      <c r="E416" s="207" t="s">
        <v>806</v>
      </c>
      <c r="F416" s="208" t="s">
        <v>807</v>
      </c>
      <c r="G416" s="209" t="s">
        <v>344</v>
      </c>
      <c r="H416" s="210">
        <v>1</v>
      </c>
      <c r="I416" s="211"/>
      <c r="J416" s="212">
        <f>ROUND(I416*H416,2)</f>
        <v>0</v>
      </c>
      <c r="K416" s="208" t="s">
        <v>19</v>
      </c>
      <c r="L416" s="46"/>
      <c r="M416" s="213" t="s">
        <v>19</v>
      </c>
      <c r="N416" s="214" t="s">
        <v>44</v>
      </c>
      <c r="O416" s="86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312</v>
      </c>
      <c r="AT416" s="217" t="s">
        <v>118</v>
      </c>
      <c r="AU416" s="217" t="s">
        <v>83</v>
      </c>
      <c r="AY416" s="19" t="s">
        <v>116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81</v>
      </c>
      <c r="BK416" s="218">
        <f>ROUND(I416*H416,2)</f>
        <v>0</v>
      </c>
      <c r="BL416" s="19" t="s">
        <v>312</v>
      </c>
      <c r="BM416" s="217" t="s">
        <v>808</v>
      </c>
    </row>
    <row r="417" s="2" customFormat="1" ht="16.5" customHeight="1">
      <c r="A417" s="40"/>
      <c r="B417" s="41"/>
      <c r="C417" s="206" t="s">
        <v>809</v>
      </c>
      <c r="D417" s="206" t="s">
        <v>118</v>
      </c>
      <c r="E417" s="207" t="s">
        <v>810</v>
      </c>
      <c r="F417" s="208" t="s">
        <v>811</v>
      </c>
      <c r="G417" s="209" t="s">
        <v>344</v>
      </c>
      <c r="H417" s="210">
        <v>1</v>
      </c>
      <c r="I417" s="211"/>
      <c r="J417" s="212">
        <f>ROUND(I417*H417,2)</f>
        <v>0</v>
      </c>
      <c r="K417" s="208" t="s">
        <v>19</v>
      </c>
      <c r="L417" s="46"/>
      <c r="M417" s="213" t="s">
        <v>19</v>
      </c>
      <c r="N417" s="214" t="s">
        <v>44</v>
      </c>
      <c r="O417" s="86"/>
      <c r="P417" s="215">
        <f>O417*H417</f>
        <v>0</v>
      </c>
      <c r="Q417" s="215">
        <v>0.00040000000000000002</v>
      </c>
      <c r="R417" s="215">
        <f>Q417*H417</f>
        <v>0.00040000000000000002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312</v>
      </c>
      <c r="AT417" s="217" t="s">
        <v>118</v>
      </c>
      <c r="AU417" s="217" t="s">
        <v>83</v>
      </c>
      <c r="AY417" s="19" t="s">
        <v>116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81</v>
      </c>
      <c r="BK417" s="218">
        <f>ROUND(I417*H417,2)</f>
        <v>0</v>
      </c>
      <c r="BL417" s="19" t="s">
        <v>312</v>
      </c>
      <c r="BM417" s="217" t="s">
        <v>812</v>
      </c>
    </row>
    <row r="418" s="12" customFormat="1" ht="22.8" customHeight="1">
      <c r="A418" s="12"/>
      <c r="B418" s="190"/>
      <c r="C418" s="191"/>
      <c r="D418" s="192" t="s">
        <v>72</v>
      </c>
      <c r="E418" s="204" t="s">
        <v>813</v>
      </c>
      <c r="F418" s="204" t="s">
        <v>814</v>
      </c>
      <c r="G418" s="191"/>
      <c r="H418" s="191"/>
      <c r="I418" s="194"/>
      <c r="J418" s="205">
        <f>BK418</f>
        <v>0</v>
      </c>
      <c r="K418" s="191"/>
      <c r="L418" s="196"/>
      <c r="M418" s="197"/>
      <c r="N418" s="198"/>
      <c r="O418" s="198"/>
      <c r="P418" s="199">
        <f>SUM(P419:P423)</f>
        <v>0</v>
      </c>
      <c r="Q418" s="198"/>
      <c r="R418" s="199">
        <f>SUM(R419:R423)</f>
        <v>0.0052603124999999994</v>
      </c>
      <c r="S418" s="198"/>
      <c r="T418" s="200">
        <f>SUM(T419:T423)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1" t="s">
        <v>83</v>
      </c>
      <c r="AT418" s="202" t="s">
        <v>72</v>
      </c>
      <c r="AU418" s="202" t="s">
        <v>81</v>
      </c>
      <c r="AY418" s="201" t="s">
        <v>116</v>
      </c>
      <c r="BK418" s="203">
        <f>SUM(BK419:BK423)</f>
        <v>0</v>
      </c>
    </row>
    <row r="419" s="2" customFormat="1" ht="24.15" customHeight="1">
      <c r="A419" s="40"/>
      <c r="B419" s="41"/>
      <c r="C419" s="206" t="s">
        <v>815</v>
      </c>
      <c r="D419" s="206" t="s">
        <v>118</v>
      </c>
      <c r="E419" s="207" t="s">
        <v>816</v>
      </c>
      <c r="F419" s="208" t="s">
        <v>817</v>
      </c>
      <c r="G419" s="209" t="s">
        <v>121</v>
      </c>
      <c r="H419" s="210">
        <v>14</v>
      </c>
      <c r="I419" s="211"/>
      <c r="J419" s="212">
        <f>ROUND(I419*H419,2)</f>
        <v>0</v>
      </c>
      <c r="K419" s="208" t="s">
        <v>19</v>
      </c>
      <c r="L419" s="46"/>
      <c r="M419" s="213" t="s">
        <v>19</v>
      </c>
      <c r="N419" s="214" t="s">
        <v>44</v>
      </c>
      <c r="O419" s="86"/>
      <c r="P419" s="215">
        <f>O419*H419</f>
        <v>0</v>
      </c>
      <c r="Q419" s="215">
        <v>0.00021000000000000001</v>
      </c>
      <c r="R419" s="215">
        <f>Q419*H419</f>
        <v>0.0029399999999999999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312</v>
      </c>
      <c r="AT419" s="217" t="s">
        <v>118</v>
      </c>
      <c r="AU419" s="217" t="s">
        <v>83</v>
      </c>
      <c r="AY419" s="19" t="s">
        <v>116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81</v>
      </c>
      <c r="BK419" s="218">
        <f>ROUND(I419*H419,2)</f>
        <v>0</v>
      </c>
      <c r="BL419" s="19" t="s">
        <v>312</v>
      </c>
      <c r="BM419" s="217" t="s">
        <v>818</v>
      </c>
    </row>
    <row r="420" s="2" customFormat="1" ht="24.15" customHeight="1">
      <c r="A420" s="40"/>
      <c r="B420" s="41"/>
      <c r="C420" s="206" t="s">
        <v>819</v>
      </c>
      <c r="D420" s="206" t="s">
        <v>118</v>
      </c>
      <c r="E420" s="207" t="s">
        <v>820</v>
      </c>
      <c r="F420" s="208" t="s">
        <v>821</v>
      </c>
      <c r="G420" s="209" t="s">
        <v>121</v>
      </c>
      <c r="H420" s="210">
        <v>9.375</v>
      </c>
      <c r="I420" s="211"/>
      <c r="J420" s="212">
        <f>ROUND(I420*H420,2)</f>
        <v>0</v>
      </c>
      <c r="K420" s="208" t="s">
        <v>122</v>
      </c>
      <c r="L420" s="46"/>
      <c r="M420" s="213" t="s">
        <v>19</v>
      </c>
      <c r="N420" s="214" t="s">
        <v>44</v>
      </c>
      <c r="O420" s="86"/>
      <c r="P420" s="215">
        <f>O420*H420</f>
        <v>0</v>
      </c>
      <c r="Q420" s="215">
        <v>0.0002475</v>
      </c>
      <c r="R420" s="215">
        <f>Q420*H420</f>
        <v>0.0023203124999999999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312</v>
      </c>
      <c r="AT420" s="217" t="s">
        <v>118</v>
      </c>
      <c r="AU420" s="217" t="s">
        <v>83</v>
      </c>
      <c r="AY420" s="19" t="s">
        <v>116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81</v>
      </c>
      <c r="BK420" s="218">
        <f>ROUND(I420*H420,2)</f>
        <v>0</v>
      </c>
      <c r="BL420" s="19" t="s">
        <v>312</v>
      </c>
      <c r="BM420" s="217" t="s">
        <v>822</v>
      </c>
    </row>
    <row r="421" s="2" customFormat="1">
      <c r="A421" s="40"/>
      <c r="B421" s="41"/>
      <c r="C421" s="42"/>
      <c r="D421" s="219" t="s">
        <v>125</v>
      </c>
      <c r="E421" s="42"/>
      <c r="F421" s="220" t="s">
        <v>823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125</v>
      </c>
      <c r="AU421" s="19" t="s">
        <v>83</v>
      </c>
    </row>
    <row r="422" s="13" customFormat="1">
      <c r="A422" s="13"/>
      <c r="B422" s="224"/>
      <c r="C422" s="225"/>
      <c r="D422" s="226" t="s">
        <v>127</v>
      </c>
      <c r="E422" s="227" t="s">
        <v>19</v>
      </c>
      <c r="F422" s="228" t="s">
        <v>824</v>
      </c>
      <c r="G422" s="225"/>
      <c r="H422" s="227" t="s">
        <v>19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127</v>
      </c>
      <c r="AU422" s="234" t="s">
        <v>83</v>
      </c>
      <c r="AV422" s="13" t="s">
        <v>81</v>
      </c>
      <c r="AW422" s="13" t="s">
        <v>34</v>
      </c>
      <c r="AX422" s="13" t="s">
        <v>73</v>
      </c>
      <c r="AY422" s="234" t="s">
        <v>116</v>
      </c>
    </row>
    <row r="423" s="14" customFormat="1">
      <c r="A423" s="14"/>
      <c r="B423" s="235"/>
      <c r="C423" s="236"/>
      <c r="D423" s="226" t="s">
        <v>127</v>
      </c>
      <c r="E423" s="237" t="s">
        <v>19</v>
      </c>
      <c r="F423" s="238" t="s">
        <v>825</v>
      </c>
      <c r="G423" s="236"/>
      <c r="H423" s="239">
        <v>9.375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127</v>
      </c>
      <c r="AU423" s="245" t="s">
        <v>83</v>
      </c>
      <c r="AV423" s="14" t="s">
        <v>83</v>
      </c>
      <c r="AW423" s="14" t="s">
        <v>34</v>
      </c>
      <c r="AX423" s="14" t="s">
        <v>81</v>
      </c>
      <c r="AY423" s="245" t="s">
        <v>116</v>
      </c>
    </row>
    <row r="424" s="12" customFormat="1" ht="25.92" customHeight="1">
      <c r="A424" s="12"/>
      <c r="B424" s="190"/>
      <c r="C424" s="191"/>
      <c r="D424" s="192" t="s">
        <v>72</v>
      </c>
      <c r="E424" s="193" t="s">
        <v>260</v>
      </c>
      <c r="F424" s="193" t="s">
        <v>826</v>
      </c>
      <c r="G424" s="191"/>
      <c r="H424" s="191"/>
      <c r="I424" s="194"/>
      <c r="J424" s="195">
        <f>BK424</f>
        <v>0</v>
      </c>
      <c r="K424" s="191"/>
      <c r="L424" s="196"/>
      <c r="M424" s="197"/>
      <c r="N424" s="198"/>
      <c r="O424" s="198"/>
      <c r="P424" s="199">
        <f>P425+P437</f>
        <v>0</v>
      </c>
      <c r="Q424" s="198"/>
      <c r="R424" s="199">
        <f>R425+R437</f>
        <v>0.18535000000000002</v>
      </c>
      <c r="S424" s="198"/>
      <c r="T424" s="200">
        <f>T425+T437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1" t="s">
        <v>134</v>
      </c>
      <c r="AT424" s="202" t="s">
        <v>72</v>
      </c>
      <c r="AU424" s="202" t="s">
        <v>73</v>
      </c>
      <c r="AY424" s="201" t="s">
        <v>116</v>
      </c>
      <c r="BK424" s="203">
        <f>BK425+BK437</f>
        <v>0</v>
      </c>
    </row>
    <row r="425" s="12" customFormat="1" ht="22.8" customHeight="1">
      <c r="A425" s="12"/>
      <c r="B425" s="190"/>
      <c r="C425" s="191"/>
      <c r="D425" s="192" t="s">
        <v>72</v>
      </c>
      <c r="E425" s="204" t="s">
        <v>827</v>
      </c>
      <c r="F425" s="204" t="s">
        <v>828</v>
      </c>
      <c r="G425" s="191"/>
      <c r="H425" s="191"/>
      <c r="I425" s="194"/>
      <c r="J425" s="205">
        <f>BK425</f>
        <v>0</v>
      </c>
      <c r="K425" s="191"/>
      <c r="L425" s="196"/>
      <c r="M425" s="197"/>
      <c r="N425" s="198"/>
      <c r="O425" s="198"/>
      <c r="P425" s="199">
        <f>SUM(P426:P436)</f>
        <v>0</v>
      </c>
      <c r="Q425" s="198"/>
      <c r="R425" s="199">
        <f>SUM(R426:R436)</f>
        <v>0.13915</v>
      </c>
      <c r="S425" s="198"/>
      <c r="T425" s="200">
        <f>SUM(T426:T436)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1" t="s">
        <v>134</v>
      </c>
      <c r="AT425" s="202" t="s">
        <v>72</v>
      </c>
      <c r="AU425" s="202" t="s">
        <v>81</v>
      </c>
      <c r="AY425" s="201" t="s">
        <v>116</v>
      </c>
      <c r="BK425" s="203">
        <f>SUM(BK426:BK436)</f>
        <v>0</v>
      </c>
    </row>
    <row r="426" s="2" customFormat="1" ht="49.05" customHeight="1">
      <c r="A426" s="40"/>
      <c r="B426" s="41"/>
      <c r="C426" s="206" t="s">
        <v>829</v>
      </c>
      <c r="D426" s="206" t="s">
        <v>118</v>
      </c>
      <c r="E426" s="207" t="s">
        <v>830</v>
      </c>
      <c r="F426" s="208" t="s">
        <v>831</v>
      </c>
      <c r="G426" s="209" t="s">
        <v>285</v>
      </c>
      <c r="H426" s="210">
        <v>1</v>
      </c>
      <c r="I426" s="211"/>
      <c r="J426" s="212">
        <f>ROUND(I426*H426,2)</f>
        <v>0</v>
      </c>
      <c r="K426" s="208" t="s">
        <v>122</v>
      </c>
      <c r="L426" s="46"/>
      <c r="M426" s="213" t="s">
        <v>19</v>
      </c>
      <c r="N426" s="214" t="s">
        <v>44</v>
      </c>
      <c r="O426" s="86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581</v>
      </c>
      <c r="AT426" s="217" t="s">
        <v>118</v>
      </c>
      <c r="AU426" s="217" t="s">
        <v>83</v>
      </c>
      <c r="AY426" s="19" t="s">
        <v>116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81</v>
      </c>
      <c r="BK426" s="218">
        <f>ROUND(I426*H426,2)</f>
        <v>0</v>
      </c>
      <c r="BL426" s="19" t="s">
        <v>581</v>
      </c>
      <c r="BM426" s="217" t="s">
        <v>832</v>
      </c>
    </row>
    <row r="427" s="2" customFormat="1">
      <c r="A427" s="40"/>
      <c r="B427" s="41"/>
      <c r="C427" s="42"/>
      <c r="D427" s="219" t="s">
        <v>125</v>
      </c>
      <c r="E427" s="42"/>
      <c r="F427" s="220" t="s">
        <v>833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125</v>
      </c>
      <c r="AU427" s="19" t="s">
        <v>83</v>
      </c>
    </row>
    <row r="428" s="2" customFormat="1" ht="49.05" customHeight="1">
      <c r="A428" s="40"/>
      <c r="B428" s="41"/>
      <c r="C428" s="206" t="s">
        <v>834</v>
      </c>
      <c r="D428" s="206" t="s">
        <v>118</v>
      </c>
      <c r="E428" s="207" t="s">
        <v>835</v>
      </c>
      <c r="F428" s="208" t="s">
        <v>836</v>
      </c>
      <c r="G428" s="209" t="s">
        <v>291</v>
      </c>
      <c r="H428" s="210">
        <v>110</v>
      </c>
      <c r="I428" s="211"/>
      <c r="J428" s="212">
        <f>ROUND(I428*H428,2)</f>
        <v>0</v>
      </c>
      <c r="K428" s="208" t="s">
        <v>122</v>
      </c>
      <c r="L428" s="46"/>
      <c r="M428" s="213" t="s">
        <v>19</v>
      </c>
      <c r="N428" s="214" t="s">
        <v>44</v>
      </c>
      <c r="O428" s="86"/>
      <c r="P428" s="215">
        <f>O428*H428</f>
        <v>0</v>
      </c>
      <c r="Q428" s="215">
        <v>0</v>
      </c>
      <c r="R428" s="215">
        <f>Q428*H428</f>
        <v>0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581</v>
      </c>
      <c r="AT428" s="217" t="s">
        <v>118</v>
      </c>
      <c r="AU428" s="217" t="s">
        <v>83</v>
      </c>
      <c r="AY428" s="19" t="s">
        <v>116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81</v>
      </c>
      <c r="BK428" s="218">
        <f>ROUND(I428*H428,2)</f>
        <v>0</v>
      </c>
      <c r="BL428" s="19" t="s">
        <v>581</v>
      </c>
      <c r="BM428" s="217" t="s">
        <v>837</v>
      </c>
    </row>
    <row r="429" s="2" customFormat="1">
      <c r="A429" s="40"/>
      <c r="B429" s="41"/>
      <c r="C429" s="42"/>
      <c r="D429" s="219" t="s">
        <v>125</v>
      </c>
      <c r="E429" s="42"/>
      <c r="F429" s="220" t="s">
        <v>838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125</v>
      </c>
      <c r="AU429" s="19" t="s">
        <v>83</v>
      </c>
    </row>
    <row r="430" s="2" customFormat="1" ht="24.15" customHeight="1">
      <c r="A430" s="40"/>
      <c r="B430" s="41"/>
      <c r="C430" s="260" t="s">
        <v>839</v>
      </c>
      <c r="D430" s="260" t="s">
        <v>260</v>
      </c>
      <c r="E430" s="261" t="s">
        <v>593</v>
      </c>
      <c r="F430" s="262" t="s">
        <v>594</v>
      </c>
      <c r="G430" s="263" t="s">
        <v>291</v>
      </c>
      <c r="H430" s="264">
        <v>126.5</v>
      </c>
      <c r="I430" s="265"/>
      <c r="J430" s="266">
        <f>ROUND(I430*H430,2)</f>
        <v>0</v>
      </c>
      <c r="K430" s="262" t="s">
        <v>122</v>
      </c>
      <c r="L430" s="267"/>
      <c r="M430" s="268" t="s">
        <v>19</v>
      </c>
      <c r="N430" s="269" t="s">
        <v>44</v>
      </c>
      <c r="O430" s="86"/>
      <c r="P430" s="215">
        <f>O430*H430</f>
        <v>0</v>
      </c>
      <c r="Q430" s="215">
        <v>0.0011000000000000001</v>
      </c>
      <c r="R430" s="215">
        <f>Q430*H430</f>
        <v>0.13915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840</v>
      </c>
      <c r="AT430" s="217" t="s">
        <v>260</v>
      </c>
      <c r="AU430" s="217" t="s">
        <v>83</v>
      </c>
      <c r="AY430" s="19" t="s">
        <v>116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81</v>
      </c>
      <c r="BK430" s="218">
        <f>ROUND(I430*H430,2)</f>
        <v>0</v>
      </c>
      <c r="BL430" s="19" t="s">
        <v>581</v>
      </c>
      <c r="BM430" s="217" t="s">
        <v>841</v>
      </c>
    </row>
    <row r="431" s="14" customFormat="1">
      <c r="A431" s="14"/>
      <c r="B431" s="235"/>
      <c r="C431" s="236"/>
      <c r="D431" s="226" t="s">
        <v>127</v>
      </c>
      <c r="E431" s="236"/>
      <c r="F431" s="238" t="s">
        <v>842</v>
      </c>
      <c r="G431" s="236"/>
      <c r="H431" s="239">
        <v>126.5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127</v>
      </c>
      <c r="AU431" s="245" t="s">
        <v>83</v>
      </c>
      <c r="AV431" s="14" t="s">
        <v>83</v>
      </c>
      <c r="AW431" s="14" t="s">
        <v>4</v>
      </c>
      <c r="AX431" s="14" t="s">
        <v>81</v>
      </c>
      <c r="AY431" s="245" t="s">
        <v>116</v>
      </c>
    </row>
    <row r="432" s="2" customFormat="1" ht="24.15" customHeight="1">
      <c r="A432" s="40"/>
      <c r="B432" s="41"/>
      <c r="C432" s="206" t="s">
        <v>843</v>
      </c>
      <c r="D432" s="206" t="s">
        <v>118</v>
      </c>
      <c r="E432" s="207" t="s">
        <v>844</v>
      </c>
      <c r="F432" s="208" t="s">
        <v>845</v>
      </c>
      <c r="G432" s="209" t="s">
        <v>285</v>
      </c>
      <c r="H432" s="210">
        <v>2</v>
      </c>
      <c r="I432" s="211"/>
      <c r="J432" s="212">
        <f>ROUND(I432*H432,2)</f>
        <v>0</v>
      </c>
      <c r="K432" s="208" t="s">
        <v>122</v>
      </c>
      <c r="L432" s="46"/>
      <c r="M432" s="213" t="s">
        <v>19</v>
      </c>
      <c r="N432" s="214" t="s">
        <v>44</v>
      </c>
      <c r="O432" s="86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581</v>
      </c>
      <c r="AT432" s="217" t="s">
        <v>118</v>
      </c>
      <c r="AU432" s="217" t="s">
        <v>83</v>
      </c>
      <c r="AY432" s="19" t="s">
        <v>116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81</v>
      </c>
      <c r="BK432" s="218">
        <f>ROUND(I432*H432,2)</f>
        <v>0</v>
      </c>
      <c r="BL432" s="19" t="s">
        <v>581</v>
      </c>
      <c r="BM432" s="217" t="s">
        <v>846</v>
      </c>
    </row>
    <row r="433" s="2" customFormat="1">
      <c r="A433" s="40"/>
      <c r="B433" s="41"/>
      <c r="C433" s="42"/>
      <c r="D433" s="219" t="s">
        <v>125</v>
      </c>
      <c r="E433" s="42"/>
      <c r="F433" s="220" t="s">
        <v>847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125</v>
      </c>
      <c r="AU433" s="19" t="s">
        <v>83</v>
      </c>
    </row>
    <row r="434" s="2" customFormat="1" ht="24.15" customHeight="1">
      <c r="A434" s="40"/>
      <c r="B434" s="41"/>
      <c r="C434" s="206" t="s">
        <v>848</v>
      </c>
      <c r="D434" s="206" t="s">
        <v>118</v>
      </c>
      <c r="E434" s="207" t="s">
        <v>849</v>
      </c>
      <c r="F434" s="208" t="s">
        <v>850</v>
      </c>
      <c r="G434" s="209" t="s">
        <v>285</v>
      </c>
      <c r="H434" s="210">
        <v>1</v>
      </c>
      <c r="I434" s="211"/>
      <c r="J434" s="212">
        <f>ROUND(I434*H434,2)</f>
        <v>0</v>
      </c>
      <c r="K434" s="208" t="s">
        <v>122</v>
      </c>
      <c r="L434" s="46"/>
      <c r="M434" s="213" t="s">
        <v>19</v>
      </c>
      <c r="N434" s="214" t="s">
        <v>44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581</v>
      </c>
      <c r="AT434" s="217" t="s">
        <v>118</v>
      </c>
      <c r="AU434" s="217" t="s">
        <v>83</v>
      </c>
      <c r="AY434" s="19" t="s">
        <v>116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81</v>
      </c>
      <c r="BK434" s="218">
        <f>ROUND(I434*H434,2)</f>
        <v>0</v>
      </c>
      <c r="BL434" s="19" t="s">
        <v>581</v>
      </c>
      <c r="BM434" s="217" t="s">
        <v>851</v>
      </c>
    </row>
    <row r="435" s="2" customFormat="1">
      <c r="A435" s="40"/>
      <c r="B435" s="41"/>
      <c r="C435" s="42"/>
      <c r="D435" s="219" t="s">
        <v>125</v>
      </c>
      <c r="E435" s="42"/>
      <c r="F435" s="220" t="s">
        <v>852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125</v>
      </c>
      <c r="AU435" s="19" t="s">
        <v>83</v>
      </c>
    </row>
    <row r="436" s="2" customFormat="1" ht="33" customHeight="1">
      <c r="A436" s="40"/>
      <c r="B436" s="41"/>
      <c r="C436" s="206" t="s">
        <v>853</v>
      </c>
      <c r="D436" s="206" t="s">
        <v>118</v>
      </c>
      <c r="E436" s="207" t="s">
        <v>854</v>
      </c>
      <c r="F436" s="208" t="s">
        <v>855</v>
      </c>
      <c r="G436" s="209" t="s">
        <v>344</v>
      </c>
      <c r="H436" s="210">
        <v>1</v>
      </c>
      <c r="I436" s="211"/>
      <c r="J436" s="212">
        <f>ROUND(I436*H436,2)</f>
        <v>0</v>
      </c>
      <c r="K436" s="208" t="s">
        <v>19</v>
      </c>
      <c r="L436" s="46"/>
      <c r="M436" s="213" t="s">
        <v>19</v>
      </c>
      <c r="N436" s="214" t="s">
        <v>44</v>
      </c>
      <c r="O436" s="86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581</v>
      </c>
      <c r="AT436" s="217" t="s">
        <v>118</v>
      </c>
      <c r="AU436" s="217" t="s">
        <v>83</v>
      </c>
      <c r="AY436" s="19" t="s">
        <v>116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81</v>
      </c>
      <c r="BK436" s="218">
        <f>ROUND(I436*H436,2)</f>
        <v>0</v>
      </c>
      <c r="BL436" s="19" t="s">
        <v>581</v>
      </c>
      <c r="BM436" s="217" t="s">
        <v>856</v>
      </c>
    </row>
    <row r="437" s="12" customFormat="1" ht="22.8" customHeight="1">
      <c r="A437" s="12"/>
      <c r="B437" s="190"/>
      <c r="C437" s="191"/>
      <c r="D437" s="192" t="s">
        <v>72</v>
      </c>
      <c r="E437" s="204" t="s">
        <v>857</v>
      </c>
      <c r="F437" s="204" t="s">
        <v>858</v>
      </c>
      <c r="G437" s="191"/>
      <c r="H437" s="191"/>
      <c r="I437" s="194"/>
      <c r="J437" s="205">
        <f>BK437</f>
        <v>0</v>
      </c>
      <c r="K437" s="191"/>
      <c r="L437" s="196"/>
      <c r="M437" s="197"/>
      <c r="N437" s="198"/>
      <c r="O437" s="198"/>
      <c r="P437" s="199">
        <f>SUM(P438:P446)</f>
        <v>0</v>
      </c>
      <c r="Q437" s="198"/>
      <c r="R437" s="199">
        <f>SUM(R438:R446)</f>
        <v>0.046200000000000005</v>
      </c>
      <c r="S437" s="198"/>
      <c r="T437" s="200">
        <f>SUM(T438:T446)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1" t="s">
        <v>134</v>
      </c>
      <c r="AT437" s="202" t="s">
        <v>72</v>
      </c>
      <c r="AU437" s="202" t="s">
        <v>81</v>
      </c>
      <c r="AY437" s="201" t="s">
        <v>116</v>
      </c>
      <c r="BK437" s="203">
        <f>SUM(BK438:BK446)</f>
        <v>0</v>
      </c>
    </row>
    <row r="438" s="2" customFormat="1" ht="21.75" customHeight="1">
      <c r="A438" s="40"/>
      <c r="B438" s="41"/>
      <c r="C438" s="206" t="s">
        <v>859</v>
      </c>
      <c r="D438" s="206" t="s">
        <v>118</v>
      </c>
      <c r="E438" s="207" t="s">
        <v>860</v>
      </c>
      <c r="F438" s="208" t="s">
        <v>861</v>
      </c>
      <c r="G438" s="209" t="s">
        <v>862</v>
      </c>
      <c r="H438" s="210">
        <v>1</v>
      </c>
      <c r="I438" s="211"/>
      <c r="J438" s="212">
        <f>ROUND(I438*H438,2)</f>
        <v>0</v>
      </c>
      <c r="K438" s="208" t="s">
        <v>122</v>
      </c>
      <c r="L438" s="46"/>
      <c r="M438" s="213" t="s">
        <v>19</v>
      </c>
      <c r="N438" s="214" t="s">
        <v>44</v>
      </c>
      <c r="O438" s="86"/>
      <c r="P438" s="215">
        <f>O438*H438</f>
        <v>0</v>
      </c>
      <c r="Q438" s="215">
        <v>0.0099000000000000008</v>
      </c>
      <c r="R438" s="215">
        <f>Q438*H438</f>
        <v>0.0099000000000000008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581</v>
      </c>
      <c r="AT438" s="217" t="s">
        <v>118</v>
      </c>
      <c r="AU438" s="217" t="s">
        <v>83</v>
      </c>
      <c r="AY438" s="19" t="s">
        <v>116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81</v>
      </c>
      <c r="BK438" s="218">
        <f>ROUND(I438*H438,2)</f>
        <v>0</v>
      </c>
      <c r="BL438" s="19" t="s">
        <v>581</v>
      </c>
      <c r="BM438" s="217" t="s">
        <v>863</v>
      </c>
    </row>
    <row r="439" s="2" customFormat="1">
      <c r="A439" s="40"/>
      <c r="B439" s="41"/>
      <c r="C439" s="42"/>
      <c r="D439" s="219" t="s">
        <v>125</v>
      </c>
      <c r="E439" s="42"/>
      <c r="F439" s="220" t="s">
        <v>864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125</v>
      </c>
      <c r="AU439" s="19" t="s">
        <v>83</v>
      </c>
    </row>
    <row r="440" s="2" customFormat="1" ht="55.5" customHeight="1">
      <c r="A440" s="40"/>
      <c r="B440" s="41"/>
      <c r="C440" s="206" t="s">
        <v>865</v>
      </c>
      <c r="D440" s="206" t="s">
        <v>118</v>
      </c>
      <c r="E440" s="207" t="s">
        <v>866</v>
      </c>
      <c r="F440" s="208" t="s">
        <v>867</v>
      </c>
      <c r="G440" s="209" t="s">
        <v>291</v>
      </c>
      <c r="H440" s="210">
        <v>110</v>
      </c>
      <c r="I440" s="211"/>
      <c r="J440" s="212">
        <f>ROUND(I440*H440,2)</f>
        <v>0</v>
      </c>
      <c r="K440" s="208" t="s">
        <v>122</v>
      </c>
      <c r="L440" s="46"/>
      <c r="M440" s="213" t="s">
        <v>19</v>
      </c>
      <c r="N440" s="214" t="s">
        <v>44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581</v>
      </c>
      <c r="AT440" s="217" t="s">
        <v>118</v>
      </c>
      <c r="AU440" s="217" t="s">
        <v>83</v>
      </c>
      <c r="AY440" s="19" t="s">
        <v>116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81</v>
      </c>
      <c r="BK440" s="218">
        <f>ROUND(I440*H440,2)</f>
        <v>0</v>
      </c>
      <c r="BL440" s="19" t="s">
        <v>581</v>
      </c>
      <c r="BM440" s="217" t="s">
        <v>868</v>
      </c>
    </row>
    <row r="441" s="2" customFormat="1">
      <c r="A441" s="40"/>
      <c r="B441" s="41"/>
      <c r="C441" s="42"/>
      <c r="D441" s="219" t="s">
        <v>125</v>
      </c>
      <c r="E441" s="42"/>
      <c r="F441" s="220" t="s">
        <v>869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125</v>
      </c>
      <c r="AU441" s="19" t="s">
        <v>83</v>
      </c>
    </row>
    <row r="442" s="2" customFormat="1" ht="37.8" customHeight="1">
      <c r="A442" s="40"/>
      <c r="B442" s="41"/>
      <c r="C442" s="206" t="s">
        <v>870</v>
      </c>
      <c r="D442" s="206" t="s">
        <v>118</v>
      </c>
      <c r="E442" s="207" t="s">
        <v>871</v>
      </c>
      <c r="F442" s="208" t="s">
        <v>872</v>
      </c>
      <c r="G442" s="209" t="s">
        <v>291</v>
      </c>
      <c r="H442" s="210">
        <v>110</v>
      </c>
      <c r="I442" s="211"/>
      <c r="J442" s="212">
        <f>ROUND(I442*H442,2)</f>
        <v>0</v>
      </c>
      <c r="K442" s="208" t="s">
        <v>122</v>
      </c>
      <c r="L442" s="46"/>
      <c r="M442" s="213" t="s">
        <v>19</v>
      </c>
      <c r="N442" s="214" t="s">
        <v>44</v>
      </c>
      <c r="O442" s="86"/>
      <c r="P442" s="215">
        <f>O442*H442</f>
        <v>0</v>
      </c>
      <c r="Q442" s="215">
        <v>6.0000000000000002E-05</v>
      </c>
      <c r="R442" s="215">
        <f>Q442*H442</f>
        <v>0.0066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581</v>
      </c>
      <c r="AT442" s="217" t="s">
        <v>118</v>
      </c>
      <c r="AU442" s="217" t="s">
        <v>83</v>
      </c>
      <c r="AY442" s="19" t="s">
        <v>116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81</v>
      </c>
      <c r="BK442" s="218">
        <f>ROUND(I442*H442,2)</f>
        <v>0</v>
      </c>
      <c r="BL442" s="19" t="s">
        <v>581</v>
      </c>
      <c r="BM442" s="217" t="s">
        <v>873</v>
      </c>
    </row>
    <row r="443" s="2" customFormat="1">
      <c r="A443" s="40"/>
      <c r="B443" s="41"/>
      <c r="C443" s="42"/>
      <c r="D443" s="219" t="s">
        <v>125</v>
      </c>
      <c r="E443" s="42"/>
      <c r="F443" s="220" t="s">
        <v>874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125</v>
      </c>
      <c r="AU443" s="19" t="s">
        <v>83</v>
      </c>
    </row>
    <row r="444" s="2" customFormat="1" ht="33" customHeight="1">
      <c r="A444" s="40"/>
      <c r="B444" s="41"/>
      <c r="C444" s="206" t="s">
        <v>875</v>
      </c>
      <c r="D444" s="206" t="s">
        <v>118</v>
      </c>
      <c r="E444" s="207" t="s">
        <v>876</v>
      </c>
      <c r="F444" s="208" t="s">
        <v>877</v>
      </c>
      <c r="G444" s="209" t="s">
        <v>291</v>
      </c>
      <c r="H444" s="210">
        <v>110</v>
      </c>
      <c r="I444" s="211"/>
      <c r="J444" s="212">
        <f>ROUND(I444*H444,2)</f>
        <v>0</v>
      </c>
      <c r="K444" s="208" t="s">
        <v>122</v>
      </c>
      <c r="L444" s="46"/>
      <c r="M444" s="213" t="s">
        <v>19</v>
      </c>
      <c r="N444" s="214" t="s">
        <v>44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581</v>
      </c>
      <c r="AT444" s="217" t="s">
        <v>118</v>
      </c>
      <c r="AU444" s="217" t="s">
        <v>83</v>
      </c>
      <c r="AY444" s="19" t="s">
        <v>116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81</v>
      </c>
      <c r="BK444" s="218">
        <f>ROUND(I444*H444,2)</f>
        <v>0</v>
      </c>
      <c r="BL444" s="19" t="s">
        <v>581</v>
      </c>
      <c r="BM444" s="217" t="s">
        <v>878</v>
      </c>
    </row>
    <row r="445" s="2" customFormat="1">
      <c r="A445" s="40"/>
      <c r="B445" s="41"/>
      <c r="C445" s="42"/>
      <c r="D445" s="219" t="s">
        <v>125</v>
      </c>
      <c r="E445" s="42"/>
      <c r="F445" s="220" t="s">
        <v>879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125</v>
      </c>
      <c r="AU445" s="19" t="s">
        <v>83</v>
      </c>
    </row>
    <row r="446" s="2" customFormat="1" ht="24.15" customHeight="1">
      <c r="A446" s="40"/>
      <c r="B446" s="41"/>
      <c r="C446" s="260" t="s">
        <v>880</v>
      </c>
      <c r="D446" s="260" t="s">
        <v>260</v>
      </c>
      <c r="E446" s="261" t="s">
        <v>881</v>
      </c>
      <c r="F446" s="262" t="s">
        <v>882</v>
      </c>
      <c r="G446" s="263" t="s">
        <v>291</v>
      </c>
      <c r="H446" s="264">
        <v>110</v>
      </c>
      <c r="I446" s="265"/>
      <c r="J446" s="266">
        <f>ROUND(I446*H446,2)</f>
        <v>0</v>
      </c>
      <c r="K446" s="262" t="s">
        <v>122</v>
      </c>
      <c r="L446" s="267"/>
      <c r="M446" s="268" t="s">
        <v>19</v>
      </c>
      <c r="N446" s="269" t="s">
        <v>44</v>
      </c>
      <c r="O446" s="86"/>
      <c r="P446" s="215">
        <f>O446*H446</f>
        <v>0</v>
      </c>
      <c r="Q446" s="215">
        <v>0.00027</v>
      </c>
      <c r="R446" s="215">
        <f>Q446*H446</f>
        <v>0.029700000000000001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883</v>
      </c>
      <c r="AT446" s="217" t="s">
        <v>260</v>
      </c>
      <c r="AU446" s="217" t="s">
        <v>83</v>
      </c>
      <c r="AY446" s="19" t="s">
        <v>116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81</v>
      </c>
      <c r="BK446" s="218">
        <f>ROUND(I446*H446,2)</f>
        <v>0</v>
      </c>
      <c r="BL446" s="19" t="s">
        <v>883</v>
      </c>
      <c r="BM446" s="217" t="s">
        <v>884</v>
      </c>
    </row>
    <row r="447" s="12" customFormat="1" ht="25.92" customHeight="1">
      <c r="A447" s="12"/>
      <c r="B447" s="190"/>
      <c r="C447" s="191"/>
      <c r="D447" s="192" t="s">
        <v>72</v>
      </c>
      <c r="E447" s="193" t="s">
        <v>885</v>
      </c>
      <c r="F447" s="193" t="s">
        <v>886</v>
      </c>
      <c r="G447" s="191"/>
      <c r="H447" s="191"/>
      <c r="I447" s="194"/>
      <c r="J447" s="195">
        <f>BK447</f>
        <v>0</v>
      </c>
      <c r="K447" s="191"/>
      <c r="L447" s="196"/>
      <c r="M447" s="197"/>
      <c r="N447" s="198"/>
      <c r="O447" s="198"/>
      <c r="P447" s="199">
        <f>P448</f>
        <v>0</v>
      </c>
      <c r="Q447" s="198"/>
      <c r="R447" s="199">
        <f>R448</f>
        <v>0</v>
      </c>
      <c r="S447" s="198"/>
      <c r="T447" s="200">
        <f>T448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01" t="s">
        <v>150</v>
      </c>
      <c r="AT447" s="202" t="s">
        <v>72</v>
      </c>
      <c r="AU447" s="202" t="s">
        <v>73</v>
      </c>
      <c r="AY447" s="201" t="s">
        <v>116</v>
      </c>
      <c r="BK447" s="203">
        <f>BK448</f>
        <v>0</v>
      </c>
    </row>
    <row r="448" s="12" customFormat="1" ht="22.8" customHeight="1">
      <c r="A448" s="12"/>
      <c r="B448" s="190"/>
      <c r="C448" s="191"/>
      <c r="D448" s="192" t="s">
        <v>72</v>
      </c>
      <c r="E448" s="204" t="s">
        <v>887</v>
      </c>
      <c r="F448" s="204" t="s">
        <v>888</v>
      </c>
      <c r="G448" s="191"/>
      <c r="H448" s="191"/>
      <c r="I448" s="194"/>
      <c r="J448" s="205">
        <f>BK448</f>
        <v>0</v>
      </c>
      <c r="K448" s="191"/>
      <c r="L448" s="196"/>
      <c r="M448" s="197"/>
      <c r="N448" s="198"/>
      <c r="O448" s="198"/>
      <c r="P448" s="199">
        <f>SUM(P449:P452)</f>
        <v>0</v>
      </c>
      <c r="Q448" s="198"/>
      <c r="R448" s="199">
        <f>SUM(R449:R452)</f>
        <v>0</v>
      </c>
      <c r="S448" s="198"/>
      <c r="T448" s="200">
        <f>SUM(T449:T452)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1" t="s">
        <v>150</v>
      </c>
      <c r="AT448" s="202" t="s">
        <v>72</v>
      </c>
      <c r="AU448" s="202" t="s">
        <v>81</v>
      </c>
      <c r="AY448" s="201" t="s">
        <v>116</v>
      </c>
      <c r="BK448" s="203">
        <f>SUM(BK449:BK452)</f>
        <v>0</v>
      </c>
    </row>
    <row r="449" s="2" customFormat="1" ht="21.75" customHeight="1">
      <c r="A449" s="40"/>
      <c r="B449" s="41"/>
      <c r="C449" s="206" t="s">
        <v>889</v>
      </c>
      <c r="D449" s="206" t="s">
        <v>118</v>
      </c>
      <c r="E449" s="207" t="s">
        <v>890</v>
      </c>
      <c r="F449" s="208" t="s">
        <v>891</v>
      </c>
      <c r="G449" s="209" t="s">
        <v>892</v>
      </c>
      <c r="H449" s="210">
        <v>1</v>
      </c>
      <c r="I449" s="211"/>
      <c r="J449" s="212">
        <f>ROUND(I449*H449,2)</f>
        <v>0</v>
      </c>
      <c r="K449" s="208" t="s">
        <v>122</v>
      </c>
      <c r="L449" s="46"/>
      <c r="M449" s="213" t="s">
        <v>19</v>
      </c>
      <c r="N449" s="214" t="s">
        <v>44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893</v>
      </c>
      <c r="AT449" s="217" t="s">
        <v>118</v>
      </c>
      <c r="AU449" s="217" t="s">
        <v>83</v>
      </c>
      <c r="AY449" s="19" t="s">
        <v>116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81</v>
      </c>
      <c r="BK449" s="218">
        <f>ROUND(I449*H449,2)</f>
        <v>0</v>
      </c>
      <c r="BL449" s="19" t="s">
        <v>893</v>
      </c>
      <c r="BM449" s="217" t="s">
        <v>894</v>
      </c>
    </row>
    <row r="450" s="2" customFormat="1">
      <c r="A450" s="40"/>
      <c r="B450" s="41"/>
      <c r="C450" s="42"/>
      <c r="D450" s="219" t="s">
        <v>125</v>
      </c>
      <c r="E450" s="42"/>
      <c r="F450" s="220" t="s">
        <v>895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125</v>
      </c>
      <c r="AU450" s="19" t="s">
        <v>83</v>
      </c>
    </row>
    <row r="451" s="13" customFormat="1">
      <c r="A451" s="13"/>
      <c r="B451" s="224"/>
      <c r="C451" s="225"/>
      <c r="D451" s="226" t="s">
        <v>127</v>
      </c>
      <c r="E451" s="227" t="s">
        <v>19</v>
      </c>
      <c r="F451" s="228" t="s">
        <v>896</v>
      </c>
      <c r="G451" s="225"/>
      <c r="H451" s="227" t="s">
        <v>19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127</v>
      </c>
      <c r="AU451" s="234" t="s">
        <v>83</v>
      </c>
      <c r="AV451" s="13" t="s">
        <v>81</v>
      </c>
      <c r="AW451" s="13" t="s">
        <v>34</v>
      </c>
      <c r="AX451" s="13" t="s">
        <v>73</v>
      </c>
      <c r="AY451" s="234" t="s">
        <v>116</v>
      </c>
    </row>
    <row r="452" s="14" customFormat="1">
      <c r="A452" s="14"/>
      <c r="B452" s="235"/>
      <c r="C452" s="236"/>
      <c r="D452" s="226" t="s">
        <v>127</v>
      </c>
      <c r="E452" s="237" t="s">
        <v>19</v>
      </c>
      <c r="F452" s="238" t="s">
        <v>81</v>
      </c>
      <c r="G452" s="236"/>
      <c r="H452" s="239">
        <v>1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127</v>
      </c>
      <c r="AU452" s="245" t="s">
        <v>83</v>
      </c>
      <c r="AV452" s="14" t="s">
        <v>83</v>
      </c>
      <c r="AW452" s="14" t="s">
        <v>34</v>
      </c>
      <c r="AX452" s="14" t="s">
        <v>81</v>
      </c>
      <c r="AY452" s="245" t="s">
        <v>116</v>
      </c>
    </row>
    <row r="453" s="12" customFormat="1" ht="25.92" customHeight="1">
      <c r="A453" s="12"/>
      <c r="B453" s="190"/>
      <c r="C453" s="191"/>
      <c r="D453" s="192" t="s">
        <v>72</v>
      </c>
      <c r="E453" s="193" t="s">
        <v>897</v>
      </c>
      <c r="F453" s="193" t="s">
        <v>898</v>
      </c>
      <c r="G453" s="191"/>
      <c r="H453" s="191"/>
      <c r="I453" s="194"/>
      <c r="J453" s="195">
        <f>BK453</f>
        <v>0</v>
      </c>
      <c r="K453" s="191"/>
      <c r="L453" s="196"/>
      <c r="M453" s="197"/>
      <c r="N453" s="198"/>
      <c r="O453" s="198"/>
      <c r="P453" s="199">
        <f>SUM(P454:P462)</f>
        <v>0</v>
      </c>
      <c r="Q453" s="198"/>
      <c r="R453" s="199">
        <f>SUM(R454:R462)</f>
        <v>0</v>
      </c>
      <c r="S453" s="198"/>
      <c r="T453" s="200">
        <f>SUM(T454:T462)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1" t="s">
        <v>150</v>
      </c>
      <c r="AT453" s="202" t="s">
        <v>72</v>
      </c>
      <c r="AU453" s="202" t="s">
        <v>73</v>
      </c>
      <c r="AY453" s="201" t="s">
        <v>116</v>
      </c>
      <c r="BK453" s="203">
        <f>SUM(BK454:BK462)</f>
        <v>0</v>
      </c>
    </row>
    <row r="454" s="2" customFormat="1" ht="16.5" customHeight="1">
      <c r="A454" s="40"/>
      <c r="B454" s="41"/>
      <c r="C454" s="206" t="s">
        <v>899</v>
      </c>
      <c r="D454" s="206" t="s">
        <v>118</v>
      </c>
      <c r="E454" s="207" t="s">
        <v>900</v>
      </c>
      <c r="F454" s="208" t="s">
        <v>901</v>
      </c>
      <c r="G454" s="209" t="s">
        <v>892</v>
      </c>
      <c r="H454" s="210">
        <v>1</v>
      </c>
      <c r="I454" s="211"/>
      <c r="J454" s="212">
        <f>ROUND(I454*H454,2)</f>
        <v>0</v>
      </c>
      <c r="K454" s="208" t="s">
        <v>122</v>
      </c>
      <c r="L454" s="46"/>
      <c r="M454" s="213" t="s">
        <v>19</v>
      </c>
      <c r="N454" s="214" t="s">
        <v>44</v>
      </c>
      <c r="O454" s="86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893</v>
      </c>
      <c r="AT454" s="217" t="s">
        <v>118</v>
      </c>
      <c r="AU454" s="217" t="s">
        <v>81</v>
      </c>
      <c r="AY454" s="19" t="s">
        <v>116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81</v>
      </c>
      <c r="BK454" s="218">
        <f>ROUND(I454*H454,2)</f>
        <v>0</v>
      </c>
      <c r="BL454" s="19" t="s">
        <v>893</v>
      </c>
      <c r="BM454" s="217" t="s">
        <v>902</v>
      </c>
    </row>
    <row r="455" s="2" customFormat="1">
      <c r="A455" s="40"/>
      <c r="B455" s="41"/>
      <c r="C455" s="42"/>
      <c r="D455" s="219" t="s">
        <v>125</v>
      </c>
      <c r="E455" s="42"/>
      <c r="F455" s="220" t="s">
        <v>903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125</v>
      </c>
      <c r="AU455" s="19" t="s">
        <v>81</v>
      </c>
    </row>
    <row r="456" s="2" customFormat="1" ht="16.5" customHeight="1">
      <c r="A456" s="40"/>
      <c r="B456" s="41"/>
      <c r="C456" s="206" t="s">
        <v>904</v>
      </c>
      <c r="D456" s="206" t="s">
        <v>118</v>
      </c>
      <c r="E456" s="207" t="s">
        <v>905</v>
      </c>
      <c r="F456" s="208" t="s">
        <v>906</v>
      </c>
      <c r="G456" s="209" t="s">
        <v>892</v>
      </c>
      <c r="H456" s="210">
        <v>1</v>
      </c>
      <c r="I456" s="211"/>
      <c r="J456" s="212">
        <f>ROUND(I456*H456,2)</f>
        <v>0</v>
      </c>
      <c r="K456" s="208" t="s">
        <v>122</v>
      </c>
      <c r="L456" s="46"/>
      <c r="M456" s="213" t="s">
        <v>19</v>
      </c>
      <c r="N456" s="214" t="s">
        <v>44</v>
      </c>
      <c r="O456" s="86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893</v>
      </c>
      <c r="AT456" s="217" t="s">
        <v>118</v>
      </c>
      <c r="AU456" s="217" t="s">
        <v>81</v>
      </c>
      <c r="AY456" s="19" t="s">
        <v>116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81</v>
      </c>
      <c r="BK456" s="218">
        <f>ROUND(I456*H456,2)</f>
        <v>0</v>
      </c>
      <c r="BL456" s="19" t="s">
        <v>893</v>
      </c>
      <c r="BM456" s="217" t="s">
        <v>907</v>
      </c>
    </row>
    <row r="457" s="2" customFormat="1">
      <c r="A457" s="40"/>
      <c r="B457" s="41"/>
      <c r="C457" s="42"/>
      <c r="D457" s="219" t="s">
        <v>125</v>
      </c>
      <c r="E457" s="42"/>
      <c r="F457" s="220" t="s">
        <v>908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125</v>
      </c>
      <c r="AU457" s="19" t="s">
        <v>81</v>
      </c>
    </row>
    <row r="458" s="2" customFormat="1" ht="16.5" customHeight="1">
      <c r="A458" s="40"/>
      <c r="B458" s="41"/>
      <c r="C458" s="206" t="s">
        <v>909</v>
      </c>
      <c r="D458" s="206" t="s">
        <v>118</v>
      </c>
      <c r="E458" s="207" t="s">
        <v>910</v>
      </c>
      <c r="F458" s="208" t="s">
        <v>911</v>
      </c>
      <c r="G458" s="209" t="s">
        <v>892</v>
      </c>
      <c r="H458" s="210">
        <v>1</v>
      </c>
      <c r="I458" s="211"/>
      <c r="J458" s="212">
        <f>ROUND(I458*H458,2)</f>
        <v>0</v>
      </c>
      <c r="K458" s="208" t="s">
        <v>122</v>
      </c>
      <c r="L458" s="46"/>
      <c r="M458" s="213" t="s">
        <v>19</v>
      </c>
      <c r="N458" s="214" t="s">
        <v>44</v>
      </c>
      <c r="O458" s="86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893</v>
      </c>
      <c r="AT458" s="217" t="s">
        <v>118</v>
      </c>
      <c r="AU458" s="217" t="s">
        <v>81</v>
      </c>
      <c r="AY458" s="19" t="s">
        <v>116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81</v>
      </c>
      <c r="BK458" s="218">
        <f>ROUND(I458*H458,2)</f>
        <v>0</v>
      </c>
      <c r="BL458" s="19" t="s">
        <v>893</v>
      </c>
      <c r="BM458" s="217" t="s">
        <v>912</v>
      </c>
    </row>
    <row r="459" s="2" customFormat="1">
      <c r="A459" s="40"/>
      <c r="B459" s="41"/>
      <c r="C459" s="42"/>
      <c r="D459" s="219" t="s">
        <v>125</v>
      </c>
      <c r="E459" s="42"/>
      <c r="F459" s="220" t="s">
        <v>913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125</v>
      </c>
      <c r="AU459" s="19" t="s">
        <v>81</v>
      </c>
    </row>
    <row r="460" s="2" customFormat="1" ht="16.5" customHeight="1">
      <c r="A460" s="40"/>
      <c r="B460" s="41"/>
      <c r="C460" s="206" t="s">
        <v>914</v>
      </c>
      <c r="D460" s="206" t="s">
        <v>118</v>
      </c>
      <c r="E460" s="207" t="s">
        <v>915</v>
      </c>
      <c r="F460" s="208" t="s">
        <v>916</v>
      </c>
      <c r="G460" s="209" t="s">
        <v>892</v>
      </c>
      <c r="H460" s="210">
        <v>1</v>
      </c>
      <c r="I460" s="211"/>
      <c r="J460" s="212">
        <f>ROUND(I460*H460,2)</f>
        <v>0</v>
      </c>
      <c r="K460" s="208" t="s">
        <v>19</v>
      </c>
      <c r="L460" s="46"/>
      <c r="M460" s="213" t="s">
        <v>19</v>
      </c>
      <c r="N460" s="214" t="s">
        <v>44</v>
      </c>
      <c r="O460" s="86"/>
      <c r="P460" s="215">
        <f>O460*H460</f>
        <v>0</v>
      </c>
      <c r="Q460" s="215">
        <v>0</v>
      </c>
      <c r="R460" s="215">
        <f>Q460*H460</f>
        <v>0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893</v>
      </c>
      <c r="AT460" s="217" t="s">
        <v>118</v>
      </c>
      <c r="AU460" s="217" t="s">
        <v>81</v>
      </c>
      <c r="AY460" s="19" t="s">
        <v>116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81</v>
      </c>
      <c r="BK460" s="218">
        <f>ROUND(I460*H460,2)</f>
        <v>0</v>
      </c>
      <c r="BL460" s="19" t="s">
        <v>893</v>
      </c>
      <c r="BM460" s="217" t="s">
        <v>917</v>
      </c>
    </row>
    <row r="461" s="2" customFormat="1" ht="16.5" customHeight="1">
      <c r="A461" s="40"/>
      <c r="B461" s="41"/>
      <c r="C461" s="206" t="s">
        <v>918</v>
      </c>
      <c r="D461" s="206" t="s">
        <v>118</v>
      </c>
      <c r="E461" s="207" t="s">
        <v>919</v>
      </c>
      <c r="F461" s="208" t="s">
        <v>920</v>
      </c>
      <c r="G461" s="209" t="s">
        <v>892</v>
      </c>
      <c r="H461" s="210">
        <v>1</v>
      </c>
      <c r="I461" s="211"/>
      <c r="J461" s="212">
        <f>ROUND(I461*H461,2)</f>
        <v>0</v>
      </c>
      <c r="K461" s="208" t="s">
        <v>122</v>
      </c>
      <c r="L461" s="46"/>
      <c r="M461" s="213" t="s">
        <v>19</v>
      </c>
      <c r="N461" s="214" t="s">
        <v>44</v>
      </c>
      <c r="O461" s="86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893</v>
      </c>
      <c r="AT461" s="217" t="s">
        <v>118</v>
      </c>
      <c r="AU461" s="217" t="s">
        <v>81</v>
      </c>
      <c r="AY461" s="19" t="s">
        <v>116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81</v>
      </c>
      <c r="BK461" s="218">
        <f>ROUND(I461*H461,2)</f>
        <v>0</v>
      </c>
      <c r="BL461" s="19" t="s">
        <v>893</v>
      </c>
      <c r="BM461" s="217" t="s">
        <v>921</v>
      </c>
    </row>
    <row r="462" s="2" customFormat="1">
      <c r="A462" s="40"/>
      <c r="B462" s="41"/>
      <c r="C462" s="42"/>
      <c r="D462" s="219" t="s">
        <v>125</v>
      </c>
      <c r="E462" s="42"/>
      <c r="F462" s="220" t="s">
        <v>922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125</v>
      </c>
      <c r="AU462" s="19" t="s">
        <v>81</v>
      </c>
    </row>
    <row r="463" s="12" customFormat="1" ht="25.92" customHeight="1">
      <c r="A463" s="12"/>
      <c r="B463" s="190"/>
      <c r="C463" s="191"/>
      <c r="D463" s="192" t="s">
        <v>72</v>
      </c>
      <c r="E463" s="193" t="s">
        <v>923</v>
      </c>
      <c r="F463" s="193" t="s">
        <v>924</v>
      </c>
      <c r="G463" s="191"/>
      <c r="H463" s="191"/>
      <c r="I463" s="194"/>
      <c r="J463" s="195">
        <f>BK463</f>
        <v>0</v>
      </c>
      <c r="K463" s="191"/>
      <c r="L463" s="196"/>
      <c r="M463" s="197"/>
      <c r="N463" s="198"/>
      <c r="O463" s="198"/>
      <c r="P463" s="199">
        <f>SUM(P464:P465)</f>
        <v>0</v>
      </c>
      <c r="Q463" s="198"/>
      <c r="R463" s="199">
        <f>SUM(R464:R465)</f>
        <v>0</v>
      </c>
      <c r="S463" s="198"/>
      <c r="T463" s="200">
        <f>SUM(T464:T465)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1" t="s">
        <v>150</v>
      </c>
      <c r="AT463" s="202" t="s">
        <v>72</v>
      </c>
      <c r="AU463" s="202" t="s">
        <v>73</v>
      </c>
      <c r="AY463" s="201" t="s">
        <v>116</v>
      </c>
      <c r="BK463" s="203">
        <f>SUM(BK464:BK465)</f>
        <v>0</v>
      </c>
    </row>
    <row r="464" s="2" customFormat="1" ht="16.5" customHeight="1">
      <c r="A464" s="40"/>
      <c r="B464" s="41"/>
      <c r="C464" s="206" t="s">
        <v>925</v>
      </c>
      <c r="D464" s="206" t="s">
        <v>118</v>
      </c>
      <c r="E464" s="207" t="s">
        <v>926</v>
      </c>
      <c r="F464" s="208" t="s">
        <v>927</v>
      </c>
      <c r="G464" s="209" t="s">
        <v>892</v>
      </c>
      <c r="H464" s="210">
        <v>4</v>
      </c>
      <c r="I464" s="211"/>
      <c r="J464" s="212">
        <f>ROUND(I464*H464,2)</f>
        <v>0</v>
      </c>
      <c r="K464" s="208" t="s">
        <v>122</v>
      </c>
      <c r="L464" s="46"/>
      <c r="M464" s="213" t="s">
        <v>19</v>
      </c>
      <c r="N464" s="214" t="s">
        <v>44</v>
      </c>
      <c r="O464" s="86"/>
      <c r="P464" s="215">
        <f>O464*H464</f>
        <v>0</v>
      </c>
      <c r="Q464" s="215">
        <v>0</v>
      </c>
      <c r="R464" s="215">
        <f>Q464*H464</f>
        <v>0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893</v>
      </c>
      <c r="AT464" s="217" t="s">
        <v>118</v>
      </c>
      <c r="AU464" s="217" t="s">
        <v>81</v>
      </c>
      <c r="AY464" s="19" t="s">
        <v>116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81</v>
      </c>
      <c r="BK464" s="218">
        <f>ROUND(I464*H464,2)</f>
        <v>0</v>
      </c>
      <c r="BL464" s="19" t="s">
        <v>893</v>
      </c>
      <c r="BM464" s="217" t="s">
        <v>928</v>
      </c>
    </row>
    <row r="465" s="2" customFormat="1">
      <c r="A465" s="40"/>
      <c r="B465" s="41"/>
      <c r="C465" s="42"/>
      <c r="D465" s="219" t="s">
        <v>125</v>
      </c>
      <c r="E465" s="42"/>
      <c r="F465" s="220" t="s">
        <v>929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125</v>
      </c>
      <c r="AU465" s="19" t="s">
        <v>81</v>
      </c>
    </row>
    <row r="466" s="12" customFormat="1" ht="25.92" customHeight="1">
      <c r="A466" s="12"/>
      <c r="B466" s="190"/>
      <c r="C466" s="191"/>
      <c r="D466" s="192" t="s">
        <v>72</v>
      </c>
      <c r="E466" s="193" t="s">
        <v>930</v>
      </c>
      <c r="F466" s="193" t="s">
        <v>931</v>
      </c>
      <c r="G466" s="191"/>
      <c r="H466" s="191"/>
      <c r="I466" s="194"/>
      <c r="J466" s="195">
        <f>BK466</f>
        <v>0</v>
      </c>
      <c r="K466" s="191"/>
      <c r="L466" s="196"/>
      <c r="M466" s="197"/>
      <c r="N466" s="198"/>
      <c r="O466" s="198"/>
      <c r="P466" s="199">
        <f>SUM(P467:P468)</f>
        <v>0</v>
      </c>
      <c r="Q466" s="198"/>
      <c r="R466" s="199">
        <f>SUM(R467:R468)</f>
        <v>0</v>
      </c>
      <c r="S466" s="198"/>
      <c r="T466" s="200">
        <f>SUM(T467:T468)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1" t="s">
        <v>150</v>
      </c>
      <c r="AT466" s="202" t="s">
        <v>72</v>
      </c>
      <c r="AU466" s="202" t="s">
        <v>73</v>
      </c>
      <c r="AY466" s="201" t="s">
        <v>116</v>
      </c>
      <c r="BK466" s="203">
        <f>SUM(BK467:BK468)</f>
        <v>0</v>
      </c>
    </row>
    <row r="467" s="2" customFormat="1" ht="16.5" customHeight="1">
      <c r="A467" s="40"/>
      <c r="B467" s="41"/>
      <c r="C467" s="206" t="s">
        <v>932</v>
      </c>
      <c r="D467" s="206" t="s">
        <v>118</v>
      </c>
      <c r="E467" s="207" t="s">
        <v>933</v>
      </c>
      <c r="F467" s="208" t="s">
        <v>934</v>
      </c>
      <c r="G467" s="209" t="s">
        <v>892</v>
      </c>
      <c r="H467" s="210">
        <v>1</v>
      </c>
      <c r="I467" s="211"/>
      <c r="J467" s="212">
        <f>ROUND(I467*H467,2)</f>
        <v>0</v>
      </c>
      <c r="K467" s="208" t="s">
        <v>122</v>
      </c>
      <c r="L467" s="46"/>
      <c r="M467" s="213" t="s">
        <v>19</v>
      </c>
      <c r="N467" s="214" t="s">
        <v>44</v>
      </c>
      <c r="O467" s="86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893</v>
      </c>
      <c r="AT467" s="217" t="s">
        <v>118</v>
      </c>
      <c r="AU467" s="217" t="s">
        <v>81</v>
      </c>
      <c r="AY467" s="19" t="s">
        <v>116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81</v>
      </c>
      <c r="BK467" s="218">
        <f>ROUND(I467*H467,2)</f>
        <v>0</v>
      </c>
      <c r="BL467" s="19" t="s">
        <v>893</v>
      </c>
      <c r="BM467" s="217" t="s">
        <v>935</v>
      </c>
    </row>
    <row r="468" s="2" customFormat="1">
      <c r="A468" s="40"/>
      <c r="B468" s="41"/>
      <c r="C468" s="42"/>
      <c r="D468" s="219" t="s">
        <v>125</v>
      </c>
      <c r="E468" s="42"/>
      <c r="F468" s="220" t="s">
        <v>936</v>
      </c>
      <c r="G468" s="42"/>
      <c r="H468" s="42"/>
      <c r="I468" s="221"/>
      <c r="J468" s="42"/>
      <c r="K468" s="42"/>
      <c r="L468" s="46"/>
      <c r="M468" s="270"/>
      <c r="N468" s="271"/>
      <c r="O468" s="272"/>
      <c r="P468" s="272"/>
      <c r="Q468" s="272"/>
      <c r="R468" s="272"/>
      <c r="S468" s="272"/>
      <c r="T468" s="273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125</v>
      </c>
      <c r="AU468" s="19" t="s">
        <v>81</v>
      </c>
    </row>
    <row r="469" s="2" customFormat="1" ht="6.96" customHeight="1">
      <c r="A469" s="40"/>
      <c r="B469" s="61"/>
      <c r="C469" s="62"/>
      <c r="D469" s="62"/>
      <c r="E469" s="62"/>
      <c r="F469" s="62"/>
      <c r="G469" s="62"/>
      <c r="H469" s="62"/>
      <c r="I469" s="62"/>
      <c r="J469" s="62"/>
      <c r="K469" s="62"/>
      <c r="L469" s="46"/>
      <c r="M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</row>
  </sheetData>
  <sheetProtection sheet="1" autoFilter="0" formatColumns="0" formatRows="0" objects="1" scenarios="1" spinCount="100000" saltValue="mhjQbU61oRSHoKwFKwzeY6F4I5djtDljfsp52T2BwlC0wwFe0QpJLSfP1ct54foN0GST8WcHDlGXzn2XaftNxg==" hashValue="ezXHiZHw9BLbMKeBkY1u+r4UEOedio2M1Bodphyl/aVumiNQrNC90F9I1Uf9AleVu3B1PPnGGSR5SeBC3sa+vQ==" algorithmName="SHA-512" password="CC35"/>
  <autoFilter ref="C107:K468"/>
  <mergeCells count="9">
    <mergeCell ref="E7:H7"/>
    <mergeCell ref="E9:H9"/>
    <mergeCell ref="E18:H18"/>
    <mergeCell ref="E27:H27"/>
    <mergeCell ref="E48:H48"/>
    <mergeCell ref="E50:H50"/>
    <mergeCell ref="E98:H98"/>
    <mergeCell ref="E100:H100"/>
    <mergeCell ref="L2:V2"/>
  </mergeCells>
  <hyperlinks>
    <hyperlink ref="F112" r:id="rId1" display="https://podminky.urs.cz/item/CS_URS_2025_02/113107243"/>
    <hyperlink ref="F119" r:id="rId2" display="https://podminky.urs.cz/item/CS_URS_2025_02/131351104"/>
    <hyperlink ref="F126" r:id="rId3" display="https://podminky.urs.cz/item/CS_URS_2025_02/132151102"/>
    <hyperlink ref="F133" r:id="rId4" display="https://podminky.urs.cz/item/CS_URS_2025_02/162751117"/>
    <hyperlink ref="F140" r:id="rId5" display="https://podminky.urs.cz/item/CS_URS_2025_02/162751119"/>
    <hyperlink ref="F144" r:id="rId6" display="https://podminky.urs.cz/item/CS_URS_2025_02/174101101"/>
    <hyperlink ref="F151" r:id="rId7" display="https://podminky.urs.cz/item/CS_URS_2025_02/175151101"/>
    <hyperlink ref="F161" r:id="rId8" display="https://podminky.urs.cz/item/CS_URS_2025_02/175151201"/>
    <hyperlink ref="F164" r:id="rId9" display="https://podminky.urs.cz/item/CS_URS_2025_02/184818231"/>
    <hyperlink ref="F167" r:id="rId10" display="https://podminky.urs.cz/item/CS_URS_2025_02/226212613"/>
    <hyperlink ref="F170" r:id="rId11" display="https://podminky.urs.cz/item/CS_URS_2025_02/231212113"/>
    <hyperlink ref="F175" r:id="rId12" display="https://podminky.urs.cz/item/CS_URS_2025_02/231611114"/>
    <hyperlink ref="F178" r:id="rId13" display="https://podminky.urs.cz/item/CS_URS_2025_02/273313911"/>
    <hyperlink ref="F183" r:id="rId14" display="https://podminky.urs.cz/item/CS_URS_2025_02/273351121"/>
    <hyperlink ref="F186" r:id="rId15" display="https://podminky.urs.cz/item/CS_URS_2025_02/273351122"/>
    <hyperlink ref="F188" r:id="rId16" display="https://podminky.urs.cz/item/CS_URS_2025_02/273362021"/>
    <hyperlink ref="F197" r:id="rId17" display="https://podminky.urs.cz/item/CS_URS_2025_02/451572111"/>
    <hyperlink ref="F201" r:id="rId18" display="https://podminky.urs.cz/item/CS_URS_2025_02/464451114"/>
    <hyperlink ref="F205" r:id="rId19" display="https://podminky.urs.cz/item/CS_URS_2025_02/564811111"/>
    <hyperlink ref="F209" r:id="rId20" display="https://podminky.urs.cz/item/CS_URS_2025_02/564851111"/>
    <hyperlink ref="F213" r:id="rId21" display="https://podminky.urs.cz/item/CS_URS_2025_02/564871116"/>
    <hyperlink ref="F217" r:id="rId22" display="https://podminky.urs.cz/item/CS_URS_2025_02/564871111"/>
    <hyperlink ref="F221" r:id="rId23" display="https://podminky.urs.cz/item/CS_URS_2025_02/567121109"/>
    <hyperlink ref="F225" r:id="rId24" display="https://podminky.urs.cz/item/CS_URS_2025_02/572340112"/>
    <hyperlink ref="F234" r:id="rId25" display="https://podminky.urs.cz/item/CS_URS_2025_02/581121215"/>
    <hyperlink ref="F238" r:id="rId26" display="https://podminky.urs.cz/item/CS_URS_2025_02/581141212"/>
    <hyperlink ref="F242" r:id="rId27" display="https://podminky.urs.cz/item/CS_URS_2025_02/871273120"/>
    <hyperlink ref="F247" r:id="rId28" display="https://podminky.urs.cz/item/CS_URS_2025_02/871313120"/>
    <hyperlink ref="F251" r:id="rId29" display="https://podminky.urs.cz/item/CS_URS_2025_02/877270310"/>
    <hyperlink ref="F254" r:id="rId30" display="https://podminky.urs.cz/item/CS_URS_2025_02/877270320"/>
    <hyperlink ref="F257" r:id="rId31" display="https://podminky.urs.cz/item/CS_URS_2025_02/877310320"/>
    <hyperlink ref="F260" r:id="rId32" display="https://podminky.urs.cz/item/CS_URS_2025_02/877310330"/>
    <hyperlink ref="F266" r:id="rId33" display="https://podminky.urs.cz/item/CS_URS_2025_02/899722112"/>
    <hyperlink ref="F269" r:id="rId34" display="https://podminky.urs.cz/item/CS_URS_2025_02/919726123"/>
    <hyperlink ref="F273" r:id="rId35" display="https://podminky.urs.cz/item/CS_URS_2025_02/919735113"/>
    <hyperlink ref="F283" r:id="rId36" display="https://podminky.urs.cz/item/CS_URS_2025_02/997221571"/>
    <hyperlink ref="F285" r:id="rId37" display="https://podminky.urs.cz/item/CS_URS_2025_02/997221579"/>
    <hyperlink ref="F288" r:id="rId38" display="https://podminky.urs.cz/item/CS_URS_2025_02/997221645"/>
    <hyperlink ref="F290" r:id="rId39" display="https://podminky.urs.cz/item/CS_URS_2025_02/997221873"/>
    <hyperlink ref="F295" r:id="rId40" display="https://podminky.urs.cz/item/CS_URS_2025_02/998014011"/>
    <hyperlink ref="F299" r:id="rId41" display="https://podminky.urs.cz/item/CS_URS_2025_02/711491471"/>
    <hyperlink ref="F306" r:id="rId42" display="https://podminky.urs.cz/item/CS_URS_2025_02/721242106"/>
    <hyperlink ref="F308" r:id="rId43" display="https://podminky.urs.cz/item/CS_URS_2025_02/998721101"/>
    <hyperlink ref="F312" r:id="rId44" display="https://podminky.urs.cz/item/CS_URS_2025_02/741120406"/>
    <hyperlink ref="F316" r:id="rId45" display="https://podminky.urs.cz/item/CS_URS_2025_02/741122144"/>
    <hyperlink ref="F320" r:id="rId46" display="https://podminky.urs.cz/item/CS_URS_2025_02/741122145"/>
    <hyperlink ref="F325" r:id="rId47" display="https://podminky.urs.cz/item/CS_URS_2025_02/741210002"/>
    <hyperlink ref="F329" r:id="rId48" display="https://podminky.urs.cz/item/CS_URS_2025_02/741410022"/>
    <hyperlink ref="F334" r:id="rId49" display="https://podminky.urs.cz/item/CS_URS_2025_02/741410042"/>
    <hyperlink ref="F339" r:id="rId50" display="https://podminky.urs.cz/item/CS_URS_2025_02/741420001"/>
    <hyperlink ref="F344" r:id="rId51" display="https://podminky.urs.cz/item/CS_URS_2025_02/741430004"/>
    <hyperlink ref="F347" r:id="rId52" display="https://podminky.urs.cz/item/CS_URS_2025_02/998741102"/>
    <hyperlink ref="F351" r:id="rId53" display="https://podminky.urs.cz/item/CS_URS_2025_02/761221171"/>
    <hyperlink ref="F359" r:id="rId54" display="https://podminky.urs.cz/item/CS_URS_2025_02/998761102"/>
    <hyperlink ref="F362" r:id="rId55" display="https://podminky.urs.cz/item/CS_URS_2025_02/762713110"/>
    <hyperlink ref="F369" r:id="rId56" display="https://podminky.urs.cz/item/CS_URS_2025_02/998762102"/>
    <hyperlink ref="F373" r:id="rId57" display="https://podminky.urs.cz/item/CS_URS_2025_02/764222404"/>
    <hyperlink ref="F377" r:id="rId58" display="https://podminky.urs.cz/item/CS_URS_2025_02/764222433"/>
    <hyperlink ref="F381" r:id="rId59" display="https://podminky.urs.cz/item/CS_URS_2025_02/764306142"/>
    <hyperlink ref="F384" r:id="rId60" display="https://podminky.urs.cz/item/CS_URS_2025_02/764521404"/>
    <hyperlink ref="F388" r:id="rId61" display="https://podminky.urs.cz/item/CS_URS_2025_02/764528423"/>
    <hyperlink ref="F391" r:id="rId62" display="https://podminky.urs.cz/item/CS_URS_2025_02/998764102"/>
    <hyperlink ref="F396" r:id="rId63" display="https://podminky.urs.cz/item/CS_URS_2025_02/765141003"/>
    <hyperlink ref="F401" r:id="rId64" display="https://podminky.urs.cz/item/CS_URS_2025_02/998765102"/>
    <hyperlink ref="F409" r:id="rId65" display="https://podminky.urs.cz/item/CS_URS_2025_02/998766102"/>
    <hyperlink ref="F412" r:id="rId66" display="https://podminky.urs.cz/item/CS_URS_2025_02/767651114"/>
    <hyperlink ref="F415" r:id="rId67" display="https://podminky.urs.cz/item/CS_URS_2025_02/998767102"/>
    <hyperlink ref="F421" r:id="rId68" display="https://podminky.urs.cz/item/CS_URS_2025_02/783218111"/>
    <hyperlink ref="F427" r:id="rId69" display="https://podminky.urs.cz/item/CS_URS_2025_02/210280002"/>
    <hyperlink ref="F429" r:id="rId70" display="https://podminky.urs.cz/item/CS_URS_2025_02/210812065"/>
    <hyperlink ref="F433" r:id="rId71" display="https://podminky.urs.cz/item/CS_URS_2025_02/218100014"/>
    <hyperlink ref="F435" r:id="rId72" display="https://podminky.urs.cz/item/CS_URS_2025_02/218190431"/>
    <hyperlink ref="F439" r:id="rId73" display="https://podminky.urs.cz/item/CS_URS_2025_02/460010025"/>
    <hyperlink ref="F441" r:id="rId74" display="https://podminky.urs.cz/item/CS_URS_2025_02/460451113"/>
    <hyperlink ref="F443" r:id="rId75" display="https://podminky.urs.cz/item/CS_URS_2025_02/460671111"/>
    <hyperlink ref="F445" r:id="rId76" display="https://podminky.urs.cz/item/CS_URS_2025_02/460791112"/>
    <hyperlink ref="F450" r:id="rId77" display="https://podminky.urs.cz/item/CS_URS_2025_02/065002000"/>
    <hyperlink ref="F455" r:id="rId78" display="https://podminky.urs.cz/item/CS_URS_2025_02/012303000"/>
    <hyperlink ref="F457" r:id="rId79" display="https://podminky.urs.cz/item/CS_URS_2025_02/012434000"/>
    <hyperlink ref="F459" r:id="rId80" display="https://podminky.urs.cz/item/CS_URS_2025_02/012444000"/>
    <hyperlink ref="F462" r:id="rId81" display="https://podminky.urs.cz/item/CS_URS_2025_02/013274000"/>
    <hyperlink ref="F465" r:id="rId82" display="https://podminky.urs.cz/item/CS_URS_2025_02/043154000"/>
    <hyperlink ref="F468" r:id="rId83" display="https://podminky.urs.cz/item/CS_URS_2025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na posypový materiál cestmistrovství Běstovice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937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36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ROUND((SUM(BE86:BE123)),  2)</f>
        <v>0</v>
      </c>
      <c r="G33" s="40"/>
      <c r="H33" s="40"/>
      <c r="I33" s="150">
        <v>0.20999999999999999</v>
      </c>
      <c r="J33" s="149">
        <f>ROUND(((SUM(BE86:BE123))*I33),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ROUND((SUM(BF86:BF123)),  2)</f>
        <v>0</v>
      </c>
      <c r="G34" s="40"/>
      <c r="H34" s="40"/>
      <c r="I34" s="150">
        <v>0.12</v>
      </c>
      <c r="J34" s="149">
        <f>ROUND(((SUM(BF86:BF123))*I34),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ROUND((SUM(BG86:BG123)),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ROUND((SUM(BH86:BH123)),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ROUND((SUM(BI86:BI123)),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na posypový materiál cestmistrovství Běstovice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nekrytá skládka z betonových bloků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parc. st. 205/1 a související v k. ú. Běstovice</v>
      </c>
      <c r="G52" s="42"/>
      <c r="H52" s="42"/>
      <c r="I52" s="34" t="s">
        <v>23</v>
      </c>
      <c r="J52" s="74" t="str">
        <f>IF(J12="","",J12)</f>
        <v>1. 9. 2025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Komplex CR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191</v>
      </c>
      <c r="E62" s="176"/>
      <c r="F62" s="176"/>
      <c r="G62" s="176"/>
      <c r="H62" s="176"/>
      <c r="I62" s="176"/>
      <c r="J62" s="177">
        <f>J99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193</v>
      </c>
      <c r="E63" s="176"/>
      <c r="F63" s="176"/>
      <c r="G63" s="176"/>
      <c r="H63" s="176"/>
      <c r="I63" s="176"/>
      <c r="J63" s="177">
        <f>J103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99</v>
      </c>
      <c r="E64" s="176"/>
      <c r="F64" s="176"/>
      <c r="G64" s="176"/>
      <c r="H64" s="176"/>
      <c r="I64" s="176"/>
      <c r="J64" s="177">
        <f>J107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100</v>
      </c>
      <c r="E65" s="176"/>
      <c r="F65" s="176"/>
      <c r="G65" s="176"/>
      <c r="H65" s="176"/>
      <c r="I65" s="176"/>
      <c r="J65" s="177">
        <f>J113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195</v>
      </c>
      <c r="E66" s="176"/>
      <c r="F66" s="176"/>
      <c r="G66" s="176"/>
      <c r="H66" s="176"/>
      <c r="I66" s="176"/>
      <c r="J66" s="177">
        <f>J121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Hala na posypový materiál cestmistrovství Běstovice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03 - nekrytá skládka z betonových bloků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parc. st. 205/1 a související v k. ú. Běstovice</v>
      </c>
      <c r="G80" s="42"/>
      <c r="H80" s="42"/>
      <c r="I80" s="34" t="s">
        <v>23</v>
      </c>
      <c r="J80" s="74" t="str">
        <f>IF(J12="","",J12)</f>
        <v>1. 9. 2025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>Komplex CR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102</v>
      </c>
      <c r="D85" s="182" t="s">
        <v>58</v>
      </c>
      <c r="E85" s="182" t="s">
        <v>54</v>
      </c>
      <c r="F85" s="182" t="s">
        <v>55</v>
      </c>
      <c r="G85" s="182" t="s">
        <v>103</v>
      </c>
      <c r="H85" s="182" t="s">
        <v>104</v>
      </c>
      <c r="I85" s="182" t="s">
        <v>105</v>
      </c>
      <c r="J85" s="182" t="s">
        <v>95</v>
      </c>
      <c r="K85" s="183" t="s">
        <v>106</v>
      </c>
      <c r="L85" s="184"/>
      <c r="M85" s="94" t="s">
        <v>19</v>
      </c>
      <c r="N85" s="95" t="s">
        <v>43</v>
      </c>
      <c r="O85" s="95" t="s">
        <v>107</v>
      </c>
      <c r="P85" s="95" t="s">
        <v>108</v>
      </c>
      <c r="Q85" s="95" t="s">
        <v>109</v>
      </c>
      <c r="R85" s="95" t="s">
        <v>110</v>
      </c>
      <c r="S85" s="95" t="s">
        <v>111</v>
      </c>
      <c r="T85" s="96" t="s">
        <v>112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113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173.95967618399999</v>
      </c>
      <c r="S86" s="98"/>
      <c r="T86" s="188">
        <f>T87</f>
        <v>5.3719999999999999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96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114</v>
      </c>
      <c r="F87" s="193" t="s">
        <v>115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P88+P99+P103+P107+P113+P121</f>
        <v>0</v>
      </c>
      <c r="Q87" s="198"/>
      <c r="R87" s="199">
        <f>R88+R99+R103+R107+R113+R121</f>
        <v>173.95967618399999</v>
      </c>
      <c r="S87" s="198"/>
      <c r="T87" s="200">
        <f>T88+T99+T103+T107+T113+T121</f>
        <v>5.3719999999999999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73</v>
      </c>
      <c r="AY87" s="201" t="s">
        <v>116</v>
      </c>
      <c r="BK87" s="203">
        <f>BK88+BK99+BK103+BK107+BK113+BK121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81</v>
      </c>
      <c r="F88" s="204" t="s">
        <v>117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SUM(P89:P98)</f>
        <v>0</v>
      </c>
      <c r="Q88" s="198"/>
      <c r="R88" s="199">
        <f>SUM(R89:R98)</f>
        <v>0</v>
      </c>
      <c r="S88" s="198"/>
      <c r="T88" s="200">
        <f>SUM(T89:T98)</f>
        <v>5.3719999999999999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81</v>
      </c>
      <c r="AY88" s="201" t="s">
        <v>116</v>
      </c>
      <c r="BK88" s="203">
        <f>SUM(BK89:BK98)</f>
        <v>0</v>
      </c>
    </row>
    <row r="89" s="2" customFormat="1" ht="55.5" customHeight="1">
      <c r="A89" s="40"/>
      <c r="B89" s="41"/>
      <c r="C89" s="206" t="s">
        <v>158</v>
      </c>
      <c r="D89" s="206" t="s">
        <v>118</v>
      </c>
      <c r="E89" s="207" t="s">
        <v>215</v>
      </c>
      <c r="F89" s="208" t="s">
        <v>216</v>
      </c>
      <c r="G89" s="209" t="s">
        <v>121</v>
      </c>
      <c r="H89" s="210">
        <v>17</v>
      </c>
      <c r="I89" s="211"/>
      <c r="J89" s="212">
        <f>ROUND(I89*H89,2)</f>
        <v>0</v>
      </c>
      <c r="K89" s="208" t="s">
        <v>122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0.316</v>
      </c>
      <c r="T89" s="216">
        <f>S89*H89</f>
        <v>5.3719999999999999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123</v>
      </c>
      <c r="AT89" s="217" t="s">
        <v>118</v>
      </c>
      <c r="AU89" s="217" t="s">
        <v>83</v>
      </c>
      <c r="AY89" s="19" t="s">
        <v>116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123</v>
      </c>
      <c r="BM89" s="217" t="s">
        <v>938</v>
      </c>
    </row>
    <row r="90" s="2" customFormat="1">
      <c r="A90" s="40"/>
      <c r="B90" s="41"/>
      <c r="C90" s="42"/>
      <c r="D90" s="219" t="s">
        <v>125</v>
      </c>
      <c r="E90" s="42"/>
      <c r="F90" s="220" t="s">
        <v>218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125</v>
      </c>
      <c r="AU90" s="19" t="s">
        <v>83</v>
      </c>
    </row>
    <row r="91" s="13" customFormat="1">
      <c r="A91" s="13"/>
      <c r="B91" s="224"/>
      <c r="C91" s="225"/>
      <c r="D91" s="226" t="s">
        <v>127</v>
      </c>
      <c r="E91" s="227" t="s">
        <v>19</v>
      </c>
      <c r="F91" s="228" t="s">
        <v>939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127</v>
      </c>
      <c r="AU91" s="234" t="s">
        <v>83</v>
      </c>
      <c r="AV91" s="13" t="s">
        <v>81</v>
      </c>
      <c r="AW91" s="13" t="s">
        <v>34</v>
      </c>
      <c r="AX91" s="13" t="s">
        <v>73</v>
      </c>
      <c r="AY91" s="234" t="s">
        <v>116</v>
      </c>
    </row>
    <row r="92" s="14" customFormat="1">
      <c r="A92" s="14"/>
      <c r="B92" s="235"/>
      <c r="C92" s="236"/>
      <c r="D92" s="226" t="s">
        <v>127</v>
      </c>
      <c r="E92" s="237" t="s">
        <v>19</v>
      </c>
      <c r="F92" s="238" t="s">
        <v>319</v>
      </c>
      <c r="G92" s="236"/>
      <c r="H92" s="239">
        <v>17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127</v>
      </c>
      <c r="AU92" s="245" t="s">
        <v>83</v>
      </c>
      <c r="AV92" s="14" t="s">
        <v>83</v>
      </c>
      <c r="AW92" s="14" t="s">
        <v>34</v>
      </c>
      <c r="AX92" s="14" t="s">
        <v>73</v>
      </c>
      <c r="AY92" s="245" t="s">
        <v>116</v>
      </c>
    </row>
    <row r="93" s="15" customFormat="1">
      <c r="A93" s="15"/>
      <c r="B93" s="249"/>
      <c r="C93" s="250"/>
      <c r="D93" s="226" t="s">
        <v>127</v>
      </c>
      <c r="E93" s="251" t="s">
        <v>19</v>
      </c>
      <c r="F93" s="252" t="s">
        <v>223</v>
      </c>
      <c r="G93" s="250"/>
      <c r="H93" s="253">
        <v>17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9" t="s">
        <v>127</v>
      </c>
      <c r="AU93" s="259" t="s">
        <v>83</v>
      </c>
      <c r="AV93" s="15" t="s">
        <v>123</v>
      </c>
      <c r="AW93" s="15" t="s">
        <v>34</v>
      </c>
      <c r="AX93" s="15" t="s">
        <v>81</v>
      </c>
      <c r="AY93" s="259" t="s">
        <v>116</v>
      </c>
    </row>
    <row r="94" s="2" customFormat="1" ht="44.25" customHeight="1">
      <c r="A94" s="40"/>
      <c r="B94" s="41"/>
      <c r="C94" s="206" t="s">
        <v>81</v>
      </c>
      <c r="D94" s="206" t="s">
        <v>118</v>
      </c>
      <c r="E94" s="207" t="s">
        <v>940</v>
      </c>
      <c r="F94" s="208" t="s">
        <v>941</v>
      </c>
      <c r="G94" s="209" t="s">
        <v>145</v>
      </c>
      <c r="H94" s="210">
        <v>16.600000000000001</v>
      </c>
      <c r="I94" s="211"/>
      <c r="J94" s="212">
        <f>ROUND(I94*H94,2)</f>
        <v>0</v>
      </c>
      <c r="K94" s="208" t="s">
        <v>122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123</v>
      </c>
      <c r="AT94" s="217" t="s">
        <v>118</v>
      </c>
      <c r="AU94" s="217" t="s">
        <v>83</v>
      </c>
      <c r="AY94" s="19" t="s">
        <v>116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123</v>
      </c>
      <c r="BM94" s="217" t="s">
        <v>942</v>
      </c>
    </row>
    <row r="95" s="2" customFormat="1">
      <c r="A95" s="40"/>
      <c r="B95" s="41"/>
      <c r="C95" s="42"/>
      <c r="D95" s="219" t="s">
        <v>125</v>
      </c>
      <c r="E95" s="42"/>
      <c r="F95" s="220" t="s">
        <v>943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125</v>
      </c>
      <c r="AU95" s="19" t="s">
        <v>83</v>
      </c>
    </row>
    <row r="96" s="2" customFormat="1" ht="66.75" customHeight="1">
      <c r="A96" s="40"/>
      <c r="B96" s="41"/>
      <c r="C96" s="206" t="s">
        <v>182</v>
      </c>
      <c r="D96" s="206" t="s">
        <v>118</v>
      </c>
      <c r="E96" s="207" t="s">
        <v>277</v>
      </c>
      <c r="F96" s="208" t="s">
        <v>278</v>
      </c>
      <c r="G96" s="209" t="s">
        <v>145</v>
      </c>
      <c r="H96" s="210">
        <v>4</v>
      </c>
      <c r="I96" s="211"/>
      <c r="J96" s="212">
        <f>ROUND(I96*H96,2)</f>
        <v>0</v>
      </c>
      <c r="K96" s="208" t="s">
        <v>122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123</v>
      </c>
      <c r="AT96" s="217" t="s">
        <v>118</v>
      </c>
      <c r="AU96" s="217" t="s">
        <v>83</v>
      </c>
      <c r="AY96" s="19" t="s">
        <v>116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123</v>
      </c>
      <c r="BM96" s="217" t="s">
        <v>944</v>
      </c>
    </row>
    <row r="97" s="2" customFormat="1">
      <c r="A97" s="40"/>
      <c r="B97" s="41"/>
      <c r="C97" s="42"/>
      <c r="D97" s="219" t="s">
        <v>125</v>
      </c>
      <c r="E97" s="42"/>
      <c r="F97" s="220" t="s">
        <v>280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125</v>
      </c>
      <c r="AU97" s="19" t="s">
        <v>83</v>
      </c>
    </row>
    <row r="98" s="14" customFormat="1">
      <c r="A98" s="14"/>
      <c r="B98" s="235"/>
      <c r="C98" s="236"/>
      <c r="D98" s="226" t="s">
        <v>127</v>
      </c>
      <c r="E98" s="237" t="s">
        <v>19</v>
      </c>
      <c r="F98" s="238" t="s">
        <v>123</v>
      </c>
      <c r="G98" s="236"/>
      <c r="H98" s="239">
        <v>4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127</v>
      </c>
      <c r="AU98" s="245" t="s">
        <v>83</v>
      </c>
      <c r="AV98" s="14" t="s">
        <v>83</v>
      </c>
      <c r="AW98" s="14" t="s">
        <v>34</v>
      </c>
      <c r="AX98" s="14" t="s">
        <v>81</v>
      </c>
      <c r="AY98" s="245" t="s">
        <v>116</v>
      </c>
    </row>
    <row r="99" s="12" customFormat="1" ht="22.8" customHeight="1">
      <c r="A99" s="12"/>
      <c r="B99" s="190"/>
      <c r="C99" s="191"/>
      <c r="D99" s="192" t="s">
        <v>72</v>
      </c>
      <c r="E99" s="204" t="s">
        <v>134</v>
      </c>
      <c r="F99" s="204" t="s">
        <v>341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SUM(P100:P102)</f>
        <v>0</v>
      </c>
      <c r="Q99" s="198"/>
      <c r="R99" s="199">
        <f>SUM(R100:R102)</f>
        <v>167.94623999999999</v>
      </c>
      <c r="S99" s="198"/>
      <c r="T99" s="200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81</v>
      </c>
      <c r="AT99" s="202" t="s">
        <v>72</v>
      </c>
      <c r="AU99" s="202" t="s">
        <v>81</v>
      </c>
      <c r="AY99" s="201" t="s">
        <v>116</v>
      </c>
      <c r="BK99" s="203">
        <f>SUM(BK100:BK102)</f>
        <v>0</v>
      </c>
    </row>
    <row r="100" s="2" customFormat="1" ht="33" customHeight="1">
      <c r="A100" s="40"/>
      <c r="B100" s="41"/>
      <c r="C100" s="206" t="s">
        <v>83</v>
      </c>
      <c r="D100" s="206" t="s">
        <v>118</v>
      </c>
      <c r="E100" s="207" t="s">
        <v>945</v>
      </c>
      <c r="F100" s="208" t="s">
        <v>946</v>
      </c>
      <c r="G100" s="209" t="s">
        <v>121</v>
      </c>
      <c r="H100" s="210">
        <v>89.599999999999994</v>
      </c>
      <c r="I100" s="211"/>
      <c r="J100" s="212">
        <f>ROUND(I100*H100,2)</f>
        <v>0</v>
      </c>
      <c r="K100" s="208" t="s">
        <v>122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1.8744000000000001</v>
      </c>
      <c r="R100" s="215">
        <f>Q100*H100</f>
        <v>167.94623999999999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123</v>
      </c>
      <c r="AT100" s="217" t="s">
        <v>118</v>
      </c>
      <c r="AU100" s="217" t="s">
        <v>83</v>
      </c>
      <c r="AY100" s="19" t="s">
        <v>116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123</v>
      </c>
      <c r="BM100" s="217" t="s">
        <v>947</v>
      </c>
    </row>
    <row r="101" s="2" customFormat="1">
      <c r="A101" s="40"/>
      <c r="B101" s="41"/>
      <c r="C101" s="42"/>
      <c r="D101" s="219" t="s">
        <v>125</v>
      </c>
      <c r="E101" s="42"/>
      <c r="F101" s="220" t="s">
        <v>948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125</v>
      </c>
      <c r="AU101" s="19" t="s">
        <v>83</v>
      </c>
    </row>
    <row r="102" s="14" customFormat="1">
      <c r="A102" s="14"/>
      <c r="B102" s="235"/>
      <c r="C102" s="236"/>
      <c r="D102" s="226" t="s">
        <v>127</v>
      </c>
      <c r="E102" s="237" t="s">
        <v>19</v>
      </c>
      <c r="F102" s="238" t="s">
        <v>949</v>
      </c>
      <c r="G102" s="236"/>
      <c r="H102" s="239">
        <v>89.599999999999994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127</v>
      </c>
      <c r="AU102" s="245" t="s">
        <v>83</v>
      </c>
      <c r="AV102" s="14" t="s">
        <v>83</v>
      </c>
      <c r="AW102" s="14" t="s">
        <v>34</v>
      </c>
      <c r="AX102" s="14" t="s">
        <v>81</v>
      </c>
      <c r="AY102" s="245" t="s">
        <v>116</v>
      </c>
    </row>
    <row r="103" s="12" customFormat="1" ht="22.8" customHeight="1">
      <c r="A103" s="12"/>
      <c r="B103" s="190"/>
      <c r="C103" s="191"/>
      <c r="D103" s="192" t="s">
        <v>72</v>
      </c>
      <c r="E103" s="204" t="s">
        <v>150</v>
      </c>
      <c r="F103" s="204" t="s">
        <v>364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SUM(P104:P106)</f>
        <v>0</v>
      </c>
      <c r="Q103" s="198"/>
      <c r="R103" s="199">
        <f>SUM(R104:R106)</f>
        <v>6.0133499999999991</v>
      </c>
      <c r="S103" s="198"/>
      <c r="T103" s="200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81</v>
      </c>
      <c r="AT103" s="202" t="s">
        <v>72</v>
      </c>
      <c r="AU103" s="202" t="s">
        <v>81</v>
      </c>
      <c r="AY103" s="201" t="s">
        <v>116</v>
      </c>
      <c r="BK103" s="203">
        <f>SUM(BK104:BK106)</f>
        <v>0</v>
      </c>
    </row>
    <row r="104" s="2" customFormat="1" ht="33" customHeight="1">
      <c r="A104" s="40"/>
      <c r="B104" s="41"/>
      <c r="C104" s="206" t="s">
        <v>134</v>
      </c>
      <c r="D104" s="206" t="s">
        <v>118</v>
      </c>
      <c r="E104" s="207" t="s">
        <v>950</v>
      </c>
      <c r="F104" s="208" t="s">
        <v>951</v>
      </c>
      <c r="G104" s="209" t="s">
        <v>121</v>
      </c>
      <c r="H104" s="210">
        <v>17.43</v>
      </c>
      <c r="I104" s="211"/>
      <c r="J104" s="212">
        <f>ROUND(I104*H104,2)</f>
        <v>0</v>
      </c>
      <c r="K104" s="208" t="s">
        <v>122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0.34499999999999997</v>
      </c>
      <c r="R104" s="215">
        <f>Q104*H104</f>
        <v>6.0133499999999991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123</v>
      </c>
      <c r="AT104" s="217" t="s">
        <v>118</v>
      </c>
      <c r="AU104" s="217" t="s">
        <v>83</v>
      </c>
      <c r="AY104" s="19" t="s">
        <v>116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123</v>
      </c>
      <c r="BM104" s="217" t="s">
        <v>952</v>
      </c>
    </row>
    <row r="105" s="2" customFormat="1">
      <c r="A105" s="40"/>
      <c r="B105" s="41"/>
      <c r="C105" s="42"/>
      <c r="D105" s="219" t="s">
        <v>125</v>
      </c>
      <c r="E105" s="42"/>
      <c r="F105" s="220" t="s">
        <v>953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125</v>
      </c>
      <c r="AU105" s="19" t="s">
        <v>83</v>
      </c>
    </row>
    <row r="106" s="14" customFormat="1">
      <c r="A106" s="14"/>
      <c r="B106" s="235"/>
      <c r="C106" s="236"/>
      <c r="D106" s="226" t="s">
        <v>127</v>
      </c>
      <c r="E106" s="237" t="s">
        <v>19</v>
      </c>
      <c r="F106" s="238" t="s">
        <v>954</v>
      </c>
      <c r="G106" s="236"/>
      <c r="H106" s="239">
        <v>17.43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127</v>
      </c>
      <c r="AU106" s="245" t="s">
        <v>83</v>
      </c>
      <c r="AV106" s="14" t="s">
        <v>83</v>
      </c>
      <c r="AW106" s="14" t="s">
        <v>34</v>
      </c>
      <c r="AX106" s="14" t="s">
        <v>81</v>
      </c>
      <c r="AY106" s="245" t="s">
        <v>116</v>
      </c>
    </row>
    <row r="107" s="12" customFormat="1" ht="22.8" customHeight="1">
      <c r="A107" s="12"/>
      <c r="B107" s="190"/>
      <c r="C107" s="191"/>
      <c r="D107" s="192" t="s">
        <v>72</v>
      </c>
      <c r="E107" s="204" t="s">
        <v>141</v>
      </c>
      <c r="F107" s="204" t="s">
        <v>142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SUM(P108:P112)</f>
        <v>0</v>
      </c>
      <c r="Q107" s="198"/>
      <c r="R107" s="199">
        <f>SUM(R108:R112)</f>
        <v>8.6184E-05</v>
      </c>
      <c r="S107" s="198"/>
      <c r="T107" s="200">
        <f>SUM(T108:T112)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81</v>
      </c>
      <c r="AT107" s="202" t="s">
        <v>72</v>
      </c>
      <c r="AU107" s="202" t="s">
        <v>81</v>
      </c>
      <c r="AY107" s="201" t="s">
        <v>116</v>
      </c>
      <c r="BK107" s="203">
        <f>SUM(BK108:BK112)</f>
        <v>0</v>
      </c>
    </row>
    <row r="108" s="2" customFormat="1" ht="24.15" customHeight="1">
      <c r="A108" s="40"/>
      <c r="B108" s="41"/>
      <c r="C108" s="206" t="s">
        <v>150</v>
      </c>
      <c r="D108" s="206" t="s">
        <v>118</v>
      </c>
      <c r="E108" s="207" t="s">
        <v>493</v>
      </c>
      <c r="F108" s="208" t="s">
        <v>494</v>
      </c>
      <c r="G108" s="209" t="s">
        <v>291</v>
      </c>
      <c r="H108" s="210">
        <v>43.200000000000003</v>
      </c>
      <c r="I108" s="211"/>
      <c r="J108" s="212">
        <f>ROUND(I108*H108,2)</f>
        <v>0</v>
      </c>
      <c r="K108" s="208" t="s">
        <v>122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1.995E-06</v>
      </c>
      <c r="R108" s="215">
        <f>Q108*H108</f>
        <v>8.6184E-05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123</v>
      </c>
      <c r="AT108" s="217" t="s">
        <v>118</v>
      </c>
      <c r="AU108" s="217" t="s">
        <v>83</v>
      </c>
      <c r="AY108" s="19" t="s">
        <v>116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123</v>
      </c>
      <c r="BM108" s="217" t="s">
        <v>955</v>
      </c>
    </row>
    <row r="109" s="2" customFormat="1">
      <c r="A109" s="40"/>
      <c r="B109" s="41"/>
      <c r="C109" s="42"/>
      <c r="D109" s="219" t="s">
        <v>125</v>
      </c>
      <c r="E109" s="42"/>
      <c r="F109" s="220" t="s">
        <v>496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125</v>
      </c>
      <c r="AU109" s="19" t="s">
        <v>83</v>
      </c>
    </row>
    <row r="110" s="13" customFormat="1">
      <c r="A110" s="13"/>
      <c r="B110" s="224"/>
      <c r="C110" s="225"/>
      <c r="D110" s="226" t="s">
        <v>127</v>
      </c>
      <c r="E110" s="227" t="s">
        <v>19</v>
      </c>
      <c r="F110" s="228" t="s">
        <v>939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127</v>
      </c>
      <c r="AU110" s="234" t="s">
        <v>83</v>
      </c>
      <c r="AV110" s="13" t="s">
        <v>81</v>
      </c>
      <c r="AW110" s="13" t="s">
        <v>34</v>
      </c>
      <c r="AX110" s="13" t="s">
        <v>73</v>
      </c>
      <c r="AY110" s="234" t="s">
        <v>116</v>
      </c>
    </row>
    <row r="111" s="14" customFormat="1">
      <c r="A111" s="14"/>
      <c r="B111" s="235"/>
      <c r="C111" s="236"/>
      <c r="D111" s="226" t="s">
        <v>127</v>
      </c>
      <c r="E111" s="237" t="s">
        <v>19</v>
      </c>
      <c r="F111" s="238" t="s">
        <v>956</v>
      </c>
      <c r="G111" s="236"/>
      <c r="H111" s="239">
        <v>43.200000000000003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127</v>
      </c>
      <c r="AU111" s="245" t="s">
        <v>83</v>
      </c>
      <c r="AV111" s="14" t="s">
        <v>83</v>
      </c>
      <c r="AW111" s="14" t="s">
        <v>34</v>
      </c>
      <c r="AX111" s="14" t="s">
        <v>73</v>
      </c>
      <c r="AY111" s="245" t="s">
        <v>116</v>
      </c>
    </row>
    <row r="112" s="15" customFormat="1">
      <c r="A112" s="15"/>
      <c r="B112" s="249"/>
      <c r="C112" s="250"/>
      <c r="D112" s="226" t="s">
        <v>127</v>
      </c>
      <c r="E112" s="251" t="s">
        <v>19</v>
      </c>
      <c r="F112" s="252" t="s">
        <v>223</v>
      </c>
      <c r="G112" s="250"/>
      <c r="H112" s="253">
        <v>43.200000000000003</v>
      </c>
      <c r="I112" s="254"/>
      <c r="J112" s="250"/>
      <c r="K112" s="250"/>
      <c r="L112" s="255"/>
      <c r="M112" s="256"/>
      <c r="N112" s="257"/>
      <c r="O112" s="257"/>
      <c r="P112" s="257"/>
      <c r="Q112" s="257"/>
      <c r="R112" s="257"/>
      <c r="S112" s="257"/>
      <c r="T112" s="258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9" t="s">
        <v>127</v>
      </c>
      <c r="AU112" s="259" t="s">
        <v>83</v>
      </c>
      <c r="AV112" s="15" t="s">
        <v>123</v>
      </c>
      <c r="AW112" s="15" t="s">
        <v>34</v>
      </c>
      <c r="AX112" s="15" t="s">
        <v>81</v>
      </c>
      <c r="AY112" s="259" t="s">
        <v>116</v>
      </c>
    </row>
    <row r="113" s="12" customFormat="1" ht="22.8" customHeight="1">
      <c r="A113" s="12"/>
      <c r="B113" s="190"/>
      <c r="C113" s="191"/>
      <c r="D113" s="192" t="s">
        <v>72</v>
      </c>
      <c r="E113" s="204" t="s">
        <v>171</v>
      </c>
      <c r="F113" s="204" t="s">
        <v>172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SUM(P114:P120)</f>
        <v>0</v>
      </c>
      <c r="Q113" s="198"/>
      <c r="R113" s="199">
        <f>SUM(R114:R120)</f>
        <v>0</v>
      </c>
      <c r="S113" s="198"/>
      <c r="T113" s="200">
        <f>SUM(T114:T120)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81</v>
      </c>
      <c r="AT113" s="202" t="s">
        <v>72</v>
      </c>
      <c r="AU113" s="202" t="s">
        <v>81</v>
      </c>
      <c r="AY113" s="201" t="s">
        <v>116</v>
      </c>
      <c r="BK113" s="203">
        <f>SUM(BK114:BK120)</f>
        <v>0</v>
      </c>
    </row>
    <row r="114" s="2" customFormat="1" ht="37.8" customHeight="1">
      <c r="A114" s="40"/>
      <c r="B114" s="41"/>
      <c r="C114" s="206" t="s">
        <v>165</v>
      </c>
      <c r="D114" s="206" t="s">
        <v>118</v>
      </c>
      <c r="E114" s="207" t="s">
        <v>178</v>
      </c>
      <c r="F114" s="208" t="s">
        <v>179</v>
      </c>
      <c r="G114" s="209" t="s">
        <v>153</v>
      </c>
      <c r="H114" s="210">
        <v>5.3719999999999999</v>
      </c>
      <c r="I114" s="211"/>
      <c r="J114" s="212">
        <f>ROUND(I114*H114,2)</f>
        <v>0</v>
      </c>
      <c r="K114" s="208" t="s">
        <v>122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123</v>
      </c>
      <c r="AT114" s="217" t="s">
        <v>118</v>
      </c>
      <c r="AU114" s="217" t="s">
        <v>83</v>
      </c>
      <c r="AY114" s="19" t="s">
        <v>116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123</v>
      </c>
      <c r="BM114" s="217" t="s">
        <v>957</v>
      </c>
    </row>
    <row r="115" s="2" customFormat="1">
      <c r="A115" s="40"/>
      <c r="B115" s="41"/>
      <c r="C115" s="42"/>
      <c r="D115" s="219" t="s">
        <v>125</v>
      </c>
      <c r="E115" s="42"/>
      <c r="F115" s="220" t="s">
        <v>181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125</v>
      </c>
      <c r="AU115" s="19" t="s">
        <v>83</v>
      </c>
    </row>
    <row r="116" s="2" customFormat="1" ht="49.05" customHeight="1">
      <c r="A116" s="40"/>
      <c r="B116" s="41"/>
      <c r="C116" s="206" t="s">
        <v>173</v>
      </c>
      <c r="D116" s="206" t="s">
        <v>118</v>
      </c>
      <c r="E116" s="207" t="s">
        <v>183</v>
      </c>
      <c r="F116" s="208" t="s">
        <v>184</v>
      </c>
      <c r="G116" s="209" t="s">
        <v>153</v>
      </c>
      <c r="H116" s="210">
        <v>77.894000000000005</v>
      </c>
      <c r="I116" s="211"/>
      <c r="J116" s="212">
        <f>ROUND(I116*H116,2)</f>
        <v>0</v>
      </c>
      <c r="K116" s="208" t="s">
        <v>122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123</v>
      </c>
      <c r="AT116" s="217" t="s">
        <v>118</v>
      </c>
      <c r="AU116" s="217" t="s">
        <v>83</v>
      </c>
      <c r="AY116" s="19" t="s">
        <v>116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123</v>
      </c>
      <c r="BM116" s="217" t="s">
        <v>958</v>
      </c>
    </row>
    <row r="117" s="2" customFormat="1">
      <c r="A117" s="40"/>
      <c r="B117" s="41"/>
      <c r="C117" s="42"/>
      <c r="D117" s="219" t="s">
        <v>125</v>
      </c>
      <c r="E117" s="42"/>
      <c r="F117" s="220" t="s">
        <v>186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125</v>
      </c>
      <c r="AU117" s="19" t="s">
        <v>83</v>
      </c>
    </row>
    <row r="118" s="14" customFormat="1">
      <c r="A118" s="14"/>
      <c r="B118" s="235"/>
      <c r="C118" s="236"/>
      <c r="D118" s="226" t="s">
        <v>127</v>
      </c>
      <c r="E118" s="237" t="s">
        <v>19</v>
      </c>
      <c r="F118" s="238" t="s">
        <v>959</v>
      </c>
      <c r="G118" s="236"/>
      <c r="H118" s="239">
        <v>77.894000000000005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127</v>
      </c>
      <c r="AU118" s="245" t="s">
        <v>83</v>
      </c>
      <c r="AV118" s="14" t="s">
        <v>83</v>
      </c>
      <c r="AW118" s="14" t="s">
        <v>34</v>
      </c>
      <c r="AX118" s="14" t="s">
        <v>81</v>
      </c>
      <c r="AY118" s="245" t="s">
        <v>116</v>
      </c>
    </row>
    <row r="119" s="2" customFormat="1" ht="44.25" customHeight="1">
      <c r="A119" s="40"/>
      <c r="B119" s="41"/>
      <c r="C119" s="206" t="s">
        <v>141</v>
      </c>
      <c r="D119" s="206" t="s">
        <v>118</v>
      </c>
      <c r="E119" s="207" t="s">
        <v>514</v>
      </c>
      <c r="F119" s="208" t="s">
        <v>515</v>
      </c>
      <c r="G119" s="209" t="s">
        <v>153</v>
      </c>
      <c r="H119" s="210">
        <v>5.3719999999999999</v>
      </c>
      <c r="I119" s="211"/>
      <c r="J119" s="212">
        <f>ROUND(I119*H119,2)</f>
        <v>0</v>
      </c>
      <c r="K119" s="208" t="s">
        <v>122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123</v>
      </c>
      <c r="AT119" s="217" t="s">
        <v>118</v>
      </c>
      <c r="AU119" s="217" t="s">
        <v>83</v>
      </c>
      <c r="AY119" s="19" t="s">
        <v>116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123</v>
      </c>
      <c r="BM119" s="217" t="s">
        <v>960</v>
      </c>
    </row>
    <row r="120" s="2" customFormat="1">
      <c r="A120" s="40"/>
      <c r="B120" s="41"/>
      <c r="C120" s="42"/>
      <c r="D120" s="219" t="s">
        <v>125</v>
      </c>
      <c r="E120" s="42"/>
      <c r="F120" s="220" t="s">
        <v>517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125</v>
      </c>
      <c r="AU120" s="19" t="s">
        <v>83</v>
      </c>
    </row>
    <row r="121" s="12" customFormat="1" ht="22.8" customHeight="1">
      <c r="A121" s="12"/>
      <c r="B121" s="190"/>
      <c r="C121" s="191"/>
      <c r="D121" s="192" t="s">
        <v>72</v>
      </c>
      <c r="E121" s="204" t="s">
        <v>525</v>
      </c>
      <c r="F121" s="204" t="s">
        <v>526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SUM(P122:P123)</f>
        <v>0</v>
      </c>
      <c r="Q121" s="198"/>
      <c r="R121" s="199">
        <f>SUM(R122:R123)</f>
        <v>0</v>
      </c>
      <c r="S121" s="198"/>
      <c r="T121" s="200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81</v>
      </c>
      <c r="AT121" s="202" t="s">
        <v>72</v>
      </c>
      <c r="AU121" s="202" t="s">
        <v>81</v>
      </c>
      <c r="AY121" s="201" t="s">
        <v>116</v>
      </c>
      <c r="BK121" s="203">
        <f>SUM(BK122:BK123)</f>
        <v>0</v>
      </c>
    </row>
    <row r="122" s="2" customFormat="1" ht="78" customHeight="1">
      <c r="A122" s="40"/>
      <c r="B122" s="41"/>
      <c r="C122" s="206" t="s">
        <v>123</v>
      </c>
      <c r="D122" s="206" t="s">
        <v>118</v>
      </c>
      <c r="E122" s="207" t="s">
        <v>528</v>
      </c>
      <c r="F122" s="208" t="s">
        <v>529</v>
      </c>
      <c r="G122" s="209" t="s">
        <v>153</v>
      </c>
      <c r="H122" s="210">
        <v>167.946</v>
      </c>
      <c r="I122" s="211"/>
      <c r="J122" s="212">
        <f>ROUND(I122*H122,2)</f>
        <v>0</v>
      </c>
      <c r="K122" s="208" t="s">
        <v>122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123</v>
      </c>
      <c r="AT122" s="217" t="s">
        <v>118</v>
      </c>
      <c r="AU122" s="217" t="s">
        <v>83</v>
      </c>
      <c r="AY122" s="19" t="s">
        <v>116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123</v>
      </c>
      <c r="BM122" s="217" t="s">
        <v>961</v>
      </c>
    </row>
    <row r="123" s="2" customFormat="1">
      <c r="A123" s="40"/>
      <c r="B123" s="41"/>
      <c r="C123" s="42"/>
      <c r="D123" s="219" t="s">
        <v>125</v>
      </c>
      <c r="E123" s="42"/>
      <c r="F123" s="220" t="s">
        <v>531</v>
      </c>
      <c r="G123" s="42"/>
      <c r="H123" s="42"/>
      <c r="I123" s="221"/>
      <c r="J123" s="42"/>
      <c r="K123" s="42"/>
      <c r="L123" s="46"/>
      <c r="M123" s="270"/>
      <c r="N123" s="271"/>
      <c r="O123" s="272"/>
      <c r="P123" s="272"/>
      <c r="Q123" s="272"/>
      <c r="R123" s="272"/>
      <c r="S123" s="272"/>
      <c r="T123" s="273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125</v>
      </c>
      <c r="AU123" s="19" t="s">
        <v>83</v>
      </c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qRwpp2RNVmFI+a+Rr8D0/JSa+lBE0VlaHUANf2MyxDMDCz5tEQ8xWiwBkEtjYLGpW5xhkpurAjM5O0mnT4mFxg==" hashValue="k9B2IfQShHXyzn/WVug/dgtHyHC2MIPWe5Bv8gSmSIK4257P3jtNf8DqUjsiCY/zuoZy7O7iPwJCihQFDJaJvA==" algorithmName="SHA-512" password="CC35"/>
  <autoFilter ref="C85:K12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113107243"/>
    <hyperlink ref="F95" r:id="rId2" display="https://podminky.urs.cz/item/CS_URS_2025_02/132251251"/>
    <hyperlink ref="F97" r:id="rId3" display="https://podminky.urs.cz/item/CS_URS_2025_02/175151201"/>
    <hyperlink ref="F101" r:id="rId4" display="https://podminky.urs.cz/item/CS_URS_2025_02/327112121"/>
    <hyperlink ref="F105" r:id="rId5" display="https://podminky.urs.cz/item/CS_URS_2025_02/564851011"/>
    <hyperlink ref="F109" r:id="rId6" display="https://podminky.urs.cz/item/CS_URS_2025_02/919735113"/>
    <hyperlink ref="F115" r:id="rId7" display="https://podminky.urs.cz/item/CS_URS_2025_02/997221571"/>
    <hyperlink ref="F117" r:id="rId8" display="https://podminky.urs.cz/item/CS_URS_2025_02/997221579"/>
    <hyperlink ref="F120" r:id="rId9" display="https://podminky.urs.cz/item/CS_URS_2025_02/997221645"/>
    <hyperlink ref="F123" r:id="rId10" display="https://podminky.urs.cz/item/CS_URS_2025_02/998014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962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963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964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965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966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967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968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969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970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971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972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80</v>
      </c>
      <c r="F18" s="285" t="s">
        <v>973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974</v>
      </c>
      <c r="F19" s="285" t="s">
        <v>975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976</v>
      </c>
      <c r="F20" s="285" t="s">
        <v>977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978</v>
      </c>
      <c r="F21" s="285" t="s">
        <v>979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980</v>
      </c>
      <c r="F22" s="285" t="s">
        <v>981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982</v>
      </c>
      <c r="F23" s="285" t="s">
        <v>983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984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985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986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987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988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989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990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991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992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102</v>
      </c>
      <c r="F36" s="285"/>
      <c r="G36" s="285" t="s">
        <v>993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994</v>
      </c>
      <c r="F37" s="285"/>
      <c r="G37" s="285" t="s">
        <v>995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54</v>
      </c>
      <c r="F38" s="285"/>
      <c r="G38" s="285" t="s">
        <v>996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55</v>
      </c>
      <c r="F39" s="285"/>
      <c r="G39" s="285" t="s">
        <v>997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103</v>
      </c>
      <c r="F40" s="285"/>
      <c r="G40" s="285" t="s">
        <v>998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104</v>
      </c>
      <c r="F41" s="285"/>
      <c r="G41" s="285" t="s">
        <v>999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1000</v>
      </c>
      <c r="F42" s="285"/>
      <c r="G42" s="285" t="s">
        <v>1001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1002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1003</v>
      </c>
      <c r="F44" s="285"/>
      <c r="G44" s="285" t="s">
        <v>1004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106</v>
      </c>
      <c r="F45" s="285"/>
      <c r="G45" s="285" t="s">
        <v>1005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1006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1007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1008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1009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1010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1011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1012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1013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1014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1015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1016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1017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1018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1019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1020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1021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1022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1023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1024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1025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1026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1027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1028</v>
      </c>
      <c r="D76" s="303"/>
      <c r="E76" s="303"/>
      <c r="F76" s="303" t="s">
        <v>1029</v>
      </c>
      <c r="G76" s="304"/>
      <c r="H76" s="303" t="s">
        <v>55</v>
      </c>
      <c r="I76" s="303" t="s">
        <v>58</v>
      </c>
      <c r="J76" s="303" t="s">
        <v>1030</v>
      </c>
      <c r="K76" s="302"/>
    </row>
    <row r="77" s="1" customFormat="1" ht="17.25" customHeight="1">
      <c r="B77" s="300"/>
      <c r="C77" s="305" t="s">
        <v>1031</v>
      </c>
      <c r="D77" s="305"/>
      <c r="E77" s="305"/>
      <c r="F77" s="306" t="s">
        <v>1032</v>
      </c>
      <c r="G77" s="307"/>
      <c r="H77" s="305"/>
      <c r="I77" s="305"/>
      <c r="J77" s="305" t="s">
        <v>1033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54</v>
      </c>
      <c r="D79" s="310"/>
      <c r="E79" s="310"/>
      <c r="F79" s="311" t="s">
        <v>1034</v>
      </c>
      <c r="G79" s="312"/>
      <c r="H79" s="288" t="s">
        <v>1035</v>
      </c>
      <c r="I79" s="288" t="s">
        <v>1036</v>
      </c>
      <c r="J79" s="288">
        <v>20</v>
      </c>
      <c r="K79" s="302"/>
    </row>
    <row r="80" s="1" customFormat="1" ht="15" customHeight="1">
      <c r="B80" s="300"/>
      <c r="C80" s="288" t="s">
        <v>1037</v>
      </c>
      <c r="D80" s="288"/>
      <c r="E80" s="288"/>
      <c r="F80" s="311" t="s">
        <v>1034</v>
      </c>
      <c r="G80" s="312"/>
      <c r="H80" s="288" t="s">
        <v>1038</v>
      </c>
      <c r="I80" s="288" t="s">
        <v>1036</v>
      </c>
      <c r="J80" s="288">
        <v>120</v>
      </c>
      <c r="K80" s="302"/>
    </row>
    <row r="81" s="1" customFormat="1" ht="15" customHeight="1">
      <c r="B81" s="313"/>
      <c r="C81" s="288" t="s">
        <v>1039</v>
      </c>
      <c r="D81" s="288"/>
      <c r="E81" s="288"/>
      <c r="F81" s="311" t="s">
        <v>1040</v>
      </c>
      <c r="G81" s="312"/>
      <c r="H81" s="288" t="s">
        <v>1041</v>
      </c>
      <c r="I81" s="288" t="s">
        <v>1036</v>
      </c>
      <c r="J81" s="288">
        <v>50</v>
      </c>
      <c r="K81" s="302"/>
    </row>
    <row r="82" s="1" customFormat="1" ht="15" customHeight="1">
      <c r="B82" s="313"/>
      <c r="C82" s="288" t="s">
        <v>1042</v>
      </c>
      <c r="D82" s="288"/>
      <c r="E82" s="288"/>
      <c r="F82" s="311" t="s">
        <v>1034</v>
      </c>
      <c r="G82" s="312"/>
      <c r="H82" s="288" t="s">
        <v>1043</v>
      </c>
      <c r="I82" s="288" t="s">
        <v>1044</v>
      </c>
      <c r="J82" s="288"/>
      <c r="K82" s="302"/>
    </row>
    <row r="83" s="1" customFormat="1" ht="15" customHeight="1">
      <c r="B83" s="313"/>
      <c r="C83" s="314" t="s">
        <v>1045</v>
      </c>
      <c r="D83" s="314"/>
      <c r="E83" s="314"/>
      <c r="F83" s="315" t="s">
        <v>1040</v>
      </c>
      <c r="G83" s="314"/>
      <c r="H83" s="314" t="s">
        <v>1046</v>
      </c>
      <c r="I83" s="314" t="s">
        <v>1036</v>
      </c>
      <c r="J83" s="314">
        <v>15</v>
      </c>
      <c r="K83" s="302"/>
    </row>
    <row r="84" s="1" customFormat="1" ht="15" customHeight="1">
      <c r="B84" s="313"/>
      <c r="C84" s="314" t="s">
        <v>1047</v>
      </c>
      <c r="D84" s="314"/>
      <c r="E84" s="314"/>
      <c r="F84" s="315" t="s">
        <v>1040</v>
      </c>
      <c r="G84" s="314"/>
      <c r="H84" s="314" t="s">
        <v>1048</v>
      </c>
      <c r="I84" s="314" t="s">
        <v>1036</v>
      </c>
      <c r="J84" s="314">
        <v>15</v>
      </c>
      <c r="K84" s="302"/>
    </row>
    <row r="85" s="1" customFormat="1" ht="15" customHeight="1">
      <c r="B85" s="313"/>
      <c r="C85" s="314" t="s">
        <v>1049</v>
      </c>
      <c r="D85" s="314"/>
      <c r="E85" s="314"/>
      <c r="F85" s="315" t="s">
        <v>1040</v>
      </c>
      <c r="G85" s="314"/>
      <c r="H85" s="314" t="s">
        <v>1050</v>
      </c>
      <c r="I85" s="314" t="s">
        <v>1036</v>
      </c>
      <c r="J85" s="314">
        <v>20</v>
      </c>
      <c r="K85" s="302"/>
    </row>
    <row r="86" s="1" customFormat="1" ht="15" customHeight="1">
      <c r="B86" s="313"/>
      <c r="C86" s="314" t="s">
        <v>1051</v>
      </c>
      <c r="D86" s="314"/>
      <c r="E86" s="314"/>
      <c r="F86" s="315" t="s">
        <v>1040</v>
      </c>
      <c r="G86" s="314"/>
      <c r="H86" s="314" t="s">
        <v>1052</v>
      </c>
      <c r="I86" s="314" t="s">
        <v>1036</v>
      </c>
      <c r="J86" s="314">
        <v>20</v>
      </c>
      <c r="K86" s="302"/>
    </row>
    <row r="87" s="1" customFormat="1" ht="15" customHeight="1">
      <c r="B87" s="313"/>
      <c r="C87" s="288" t="s">
        <v>1053</v>
      </c>
      <c r="D87" s="288"/>
      <c r="E87" s="288"/>
      <c r="F87" s="311" t="s">
        <v>1040</v>
      </c>
      <c r="G87" s="312"/>
      <c r="H87" s="288" t="s">
        <v>1054</v>
      </c>
      <c r="I87" s="288" t="s">
        <v>1036</v>
      </c>
      <c r="J87" s="288">
        <v>50</v>
      </c>
      <c r="K87" s="302"/>
    </row>
    <row r="88" s="1" customFormat="1" ht="15" customHeight="1">
      <c r="B88" s="313"/>
      <c r="C88" s="288" t="s">
        <v>1055</v>
      </c>
      <c r="D88" s="288"/>
      <c r="E88" s="288"/>
      <c r="F88" s="311" t="s">
        <v>1040</v>
      </c>
      <c r="G88" s="312"/>
      <c r="H88" s="288" t="s">
        <v>1056</v>
      </c>
      <c r="I88" s="288" t="s">
        <v>1036</v>
      </c>
      <c r="J88" s="288">
        <v>20</v>
      </c>
      <c r="K88" s="302"/>
    </row>
    <row r="89" s="1" customFormat="1" ht="15" customHeight="1">
      <c r="B89" s="313"/>
      <c r="C89" s="288" t="s">
        <v>1057</v>
      </c>
      <c r="D89" s="288"/>
      <c r="E89" s="288"/>
      <c r="F89" s="311" t="s">
        <v>1040</v>
      </c>
      <c r="G89" s="312"/>
      <c r="H89" s="288" t="s">
        <v>1058</v>
      </c>
      <c r="I89" s="288" t="s">
        <v>1036</v>
      </c>
      <c r="J89" s="288">
        <v>20</v>
      </c>
      <c r="K89" s="302"/>
    </row>
    <row r="90" s="1" customFormat="1" ht="15" customHeight="1">
      <c r="B90" s="313"/>
      <c r="C90" s="288" t="s">
        <v>1059</v>
      </c>
      <c r="D90" s="288"/>
      <c r="E90" s="288"/>
      <c r="F90" s="311" t="s">
        <v>1040</v>
      </c>
      <c r="G90" s="312"/>
      <c r="H90" s="288" t="s">
        <v>1060</v>
      </c>
      <c r="I90" s="288" t="s">
        <v>1036</v>
      </c>
      <c r="J90" s="288">
        <v>50</v>
      </c>
      <c r="K90" s="302"/>
    </row>
    <row r="91" s="1" customFormat="1" ht="15" customHeight="1">
      <c r="B91" s="313"/>
      <c r="C91" s="288" t="s">
        <v>1061</v>
      </c>
      <c r="D91" s="288"/>
      <c r="E91" s="288"/>
      <c r="F91" s="311" t="s">
        <v>1040</v>
      </c>
      <c r="G91" s="312"/>
      <c r="H91" s="288" t="s">
        <v>1061</v>
      </c>
      <c r="I91" s="288" t="s">
        <v>1036</v>
      </c>
      <c r="J91" s="288">
        <v>50</v>
      </c>
      <c r="K91" s="302"/>
    </row>
    <row r="92" s="1" customFormat="1" ht="15" customHeight="1">
      <c r="B92" s="313"/>
      <c r="C92" s="288" t="s">
        <v>1062</v>
      </c>
      <c r="D92" s="288"/>
      <c r="E92" s="288"/>
      <c r="F92" s="311" t="s">
        <v>1040</v>
      </c>
      <c r="G92" s="312"/>
      <c r="H92" s="288" t="s">
        <v>1063</v>
      </c>
      <c r="I92" s="288" t="s">
        <v>1036</v>
      </c>
      <c r="J92" s="288">
        <v>255</v>
      </c>
      <c r="K92" s="302"/>
    </row>
    <row r="93" s="1" customFormat="1" ht="15" customHeight="1">
      <c r="B93" s="313"/>
      <c r="C93" s="288" t="s">
        <v>1064</v>
      </c>
      <c r="D93" s="288"/>
      <c r="E93" s="288"/>
      <c r="F93" s="311" t="s">
        <v>1034</v>
      </c>
      <c r="G93" s="312"/>
      <c r="H93" s="288" t="s">
        <v>1065</v>
      </c>
      <c r="I93" s="288" t="s">
        <v>1066</v>
      </c>
      <c r="J93" s="288"/>
      <c r="K93" s="302"/>
    </row>
    <row r="94" s="1" customFormat="1" ht="15" customHeight="1">
      <c r="B94" s="313"/>
      <c r="C94" s="288" t="s">
        <v>1067</v>
      </c>
      <c r="D94" s="288"/>
      <c r="E94" s="288"/>
      <c r="F94" s="311" t="s">
        <v>1034</v>
      </c>
      <c r="G94" s="312"/>
      <c r="H94" s="288" t="s">
        <v>1068</v>
      </c>
      <c r="I94" s="288" t="s">
        <v>1069</v>
      </c>
      <c r="J94" s="288"/>
      <c r="K94" s="302"/>
    </row>
    <row r="95" s="1" customFormat="1" ht="15" customHeight="1">
      <c r="B95" s="313"/>
      <c r="C95" s="288" t="s">
        <v>1070</v>
      </c>
      <c r="D95" s="288"/>
      <c r="E95" s="288"/>
      <c r="F95" s="311" t="s">
        <v>1034</v>
      </c>
      <c r="G95" s="312"/>
      <c r="H95" s="288" t="s">
        <v>1070</v>
      </c>
      <c r="I95" s="288" t="s">
        <v>1069</v>
      </c>
      <c r="J95" s="288"/>
      <c r="K95" s="302"/>
    </row>
    <row r="96" s="1" customFormat="1" ht="15" customHeight="1">
      <c r="B96" s="313"/>
      <c r="C96" s="288" t="s">
        <v>39</v>
      </c>
      <c r="D96" s="288"/>
      <c r="E96" s="288"/>
      <c r="F96" s="311" t="s">
        <v>1034</v>
      </c>
      <c r="G96" s="312"/>
      <c r="H96" s="288" t="s">
        <v>1071</v>
      </c>
      <c r="I96" s="288" t="s">
        <v>1069</v>
      </c>
      <c r="J96" s="288"/>
      <c r="K96" s="302"/>
    </row>
    <row r="97" s="1" customFormat="1" ht="15" customHeight="1">
      <c r="B97" s="313"/>
      <c r="C97" s="288" t="s">
        <v>49</v>
      </c>
      <c r="D97" s="288"/>
      <c r="E97" s="288"/>
      <c r="F97" s="311" t="s">
        <v>1034</v>
      </c>
      <c r="G97" s="312"/>
      <c r="H97" s="288" t="s">
        <v>1072</v>
      </c>
      <c r="I97" s="288" t="s">
        <v>1069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1073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1028</v>
      </c>
      <c r="D103" s="303"/>
      <c r="E103" s="303"/>
      <c r="F103" s="303" t="s">
        <v>1029</v>
      </c>
      <c r="G103" s="304"/>
      <c r="H103" s="303" t="s">
        <v>55</v>
      </c>
      <c r="I103" s="303" t="s">
        <v>58</v>
      </c>
      <c r="J103" s="303" t="s">
        <v>1030</v>
      </c>
      <c r="K103" s="302"/>
    </row>
    <row r="104" s="1" customFormat="1" ht="17.25" customHeight="1">
      <c r="B104" s="300"/>
      <c r="C104" s="305" t="s">
        <v>1031</v>
      </c>
      <c r="D104" s="305"/>
      <c r="E104" s="305"/>
      <c r="F104" s="306" t="s">
        <v>1032</v>
      </c>
      <c r="G104" s="307"/>
      <c r="H104" s="305"/>
      <c r="I104" s="305"/>
      <c r="J104" s="305" t="s">
        <v>1033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54</v>
      </c>
      <c r="D106" s="310"/>
      <c r="E106" s="310"/>
      <c r="F106" s="311" t="s">
        <v>1034</v>
      </c>
      <c r="G106" s="288"/>
      <c r="H106" s="288" t="s">
        <v>1074</v>
      </c>
      <c r="I106" s="288" t="s">
        <v>1036</v>
      </c>
      <c r="J106" s="288">
        <v>20</v>
      </c>
      <c r="K106" s="302"/>
    </row>
    <row r="107" s="1" customFormat="1" ht="15" customHeight="1">
      <c r="B107" s="300"/>
      <c r="C107" s="288" t="s">
        <v>1037</v>
      </c>
      <c r="D107" s="288"/>
      <c r="E107" s="288"/>
      <c r="F107" s="311" t="s">
        <v>1034</v>
      </c>
      <c r="G107" s="288"/>
      <c r="H107" s="288" t="s">
        <v>1074</v>
      </c>
      <c r="I107" s="288" t="s">
        <v>1036</v>
      </c>
      <c r="J107" s="288">
        <v>120</v>
      </c>
      <c r="K107" s="302"/>
    </row>
    <row r="108" s="1" customFormat="1" ht="15" customHeight="1">
      <c r="B108" s="313"/>
      <c r="C108" s="288" t="s">
        <v>1039</v>
      </c>
      <c r="D108" s="288"/>
      <c r="E108" s="288"/>
      <c r="F108" s="311" t="s">
        <v>1040</v>
      </c>
      <c r="G108" s="288"/>
      <c r="H108" s="288" t="s">
        <v>1074</v>
      </c>
      <c r="I108" s="288" t="s">
        <v>1036</v>
      </c>
      <c r="J108" s="288">
        <v>50</v>
      </c>
      <c r="K108" s="302"/>
    </row>
    <row r="109" s="1" customFormat="1" ht="15" customHeight="1">
      <c r="B109" s="313"/>
      <c r="C109" s="288" t="s">
        <v>1042</v>
      </c>
      <c r="D109" s="288"/>
      <c r="E109" s="288"/>
      <c r="F109" s="311" t="s">
        <v>1034</v>
      </c>
      <c r="G109" s="288"/>
      <c r="H109" s="288" t="s">
        <v>1074</v>
      </c>
      <c r="I109" s="288" t="s">
        <v>1044</v>
      </c>
      <c r="J109" s="288"/>
      <c r="K109" s="302"/>
    </row>
    <row r="110" s="1" customFormat="1" ht="15" customHeight="1">
      <c r="B110" s="313"/>
      <c r="C110" s="288" t="s">
        <v>1053</v>
      </c>
      <c r="D110" s="288"/>
      <c r="E110" s="288"/>
      <c r="F110" s="311" t="s">
        <v>1040</v>
      </c>
      <c r="G110" s="288"/>
      <c r="H110" s="288" t="s">
        <v>1074</v>
      </c>
      <c r="I110" s="288" t="s">
        <v>1036</v>
      </c>
      <c r="J110" s="288">
        <v>50</v>
      </c>
      <c r="K110" s="302"/>
    </row>
    <row r="111" s="1" customFormat="1" ht="15" customHeight="1">
      <c r="B111" s="313"/>
      <c r="C111" s="288" t="s">
        <v>1061</v>
      </c>
      <c r="D111" s="288"/>
      <c r="E111" s="288"/>
      <c r="F111" s="311" t="s">
        <v>1040</v>
      </c>
      <c r="G111" s="288"/>
      <c r="H111" s="288" t="s">
        <v>1074</v>
      </c>
      <c r="I111" s="288" t="s">
        <v>1036</v>
      </c>
      <c r="J111" s="288">
        <v>50</v>
      </c>
      <c r="K111" s="302"/>
    </row>
    <row r="112" s="1" customFormat="1" ht="15" customHeight="1">
      <c r="B112" s="313"/>
      <c r="C112" s="288" t="s">
        <v>1059</v>
      </c>
      <c r="D112" s="288"/>
      <c r="E112" s="288"/>
      <c r="F112" s="311" t="s">
        <v>1040</v>
      </c>
      <c r="G112" s="288"/>
      <c r="H112" s="288" t="s">
        <v>1074</v>
      </c>
      <c r="I112" s="288" t="s">
        <v>1036</v>
      </c>
      <c r="J112" s="288">
        <v>50</v>
      </c>
      <c r="K112" s="302"/>
    </row>
    <row r="113" s="1" customFormat="1" ht="15" customHeight="1">
      <c r="B113" s="313"/>
      <c r="C113" s="288" t="s">
        <v>54</v>
      </c>
      <c r="D113" s="288"/>
      <c r="E113" s="288"/>
      <c r="F113" s="311" t="s">
        <v>1034</v>
      </c>
      <c r="G113" s="288"/>
      <c r="H113" s="288" t="s">
        <v>1075</v>
      </c>
      <c r="I113" s="288" t="s">
        <v>1036</v>
      </c>
      <c r="J113" s="288">
        <v>20</v>
      </c>
      <c r="K113" s="302"/>
    </row>
    <row r="114" s="1" customFormat="1" ht="15" customHeight="1">
      <c r="B114" s="313"/>
      <c r="C114" s="288" t="s">
        <v>1076</v>
      </c>
      <c r="D114" s="288"/>
      <c r="E114" s="288"/>
      <c r="F114" s="311" t="s">
        <v>1034</v>
      </c>
      <c r="G114" s="288"/>
      <c r="H114" s="288" t="s">
        <v>1077</v>
      </c>
      <c r="I114" s="288" t="s">
        <v>1036</v>
      </c>
      <c r="J114" s="288">
        <v>120</v>
      </c>
      <c r="K114" s="302"/>
    </row>
    <row r="115" s="1" customFormat="1" ht="15" customHeight="1">
      <c r="B115" s="313"/>
      <c r="C115" s="288" t="s">
        <v>39</v>
      </c>
      <c r="D115" s="288"/>
      <c r="E115" s="288"/>
      <c r="F115" s="311" t="s">
        <v>1034</v>
      </c>
      <c r="G115" s="288"/>
      <c r="H115" s="288" t="s">
        <v>1078</v>
      </c>
      <c r="I115" s="288" t="s">
        <v>1069</v>
      </c>
      <c r="J115" s="288"/>
      <c r="K115" s="302"/>
    </row>
    <row r="116" s="1" customFormat="1" ht="15" customHeight="1">
      <c r="B116" s="313"/>
      <c r="C116" s="288" t="s">
        <v>49</v>
      </c>
      <c r="D116" s="288"/>
      <c r="E116" s="288"/>
      <c r="F116" s="311" t="s">
        <v>1034</v>
      </c>
      <c r="G116" s="288"/>
      <c r="H116" s="288" t="s">
        <v>1079</v>
      </c>
      <c r="I116" s="288" t="s">
        <v>1069</v>
      </c>
      <c r="J116" s="288"/>
      <c r="K116" s="302"/>
    </row>
    <row r="117" s="1" customFormat="1" ht="15" customHeight="1">
      <c r="B117" s="313"/>
      <c r="C117" s="288" t="s">
        <v>58</v>
      </c>
      <c r="D117" s="288"/>
      <c r="E117" s="288"/>
      <c r="F117" s="311" t="s">
        <v>1034</v>
      </c>
      <c r="G117" s="288"/>
      <c r="H117" s="288" t="s">
        <v>1080</v>
      </c>
      <c r="I117" s="288" t="s">
        <v>1081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1082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1028</v>
      </c>
      <c r="D123" s="303"/>
      <c r="E123" s="303"/>
      <c r="F123" s="303" t="s">
        <v>1029</v>
      </c>
      <c r="G123" s="304"/>
      <c r="H123" s="303" t="s">
        <v>55</v>
      </c>
      <c r="I123" s="303" t="s">
        <v>58</v>
      </c>
      <c r="J123" s="303" t="s">
        <v>1030</v>
      </c>
      <c r="K123" s="332"/>
    </row>
    <row r="124" s="1" customFormat="1" ht="17.25" customHeight="1">
      <c r="B124" s="331"/>
      <c r="C124" s="305" t="s">
        <v>1031</v>
      </c>
      <c r="D124" s="305"/>
      <c r="E124" s="305"/>
      <c r="F124" s="306" t="s">
        <v>1032</v>
      </c>
      <c r="G124" s="307"/>
      <c r="H124" s="305"/>
      <c r="I124" s="305"/>
      <c r="J124" s="305" t="s">
        <v>1033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1037</v>
      </c>
      <c r="D126" s="310"/>
      <c r="E126" s="310"/>
      <c r="F126" s="311" t="s">
        <v>1034</v>
      </c>
      <c r="G126" s="288"/>
      <c r="H126" s="288" t="s">
        <v>1074</v>
      </c>
      <c r="I126" s="288" t="s">
        <v>1036</v>
      </c>
      <c r="J126" s="288">
        <v>120</v>
      </c>
      <c r="K126" s="336"/>
    </row>
    <row r="127" s="1" customFormat="1" ht="15" customHeight="1">
      <c r="B127" s="333"/>
      <c r="C127" s="288" t="s">
        <v>1083</v>
      </c>
      <c r="D127" s="288"/>
      <c r="E127" s="288"/>
      <c r="F127" s="311" t="s">
        <v>1034</v>
      </c>
      <c r="G127" s="288"/>
      <c r="H127" s="288" t="s">
        <v>1084</v>
      </c>
      <c r="I127" s="288" t="s">
        <v>1036</v>
      </c>
      <c r="J127" s="288" t="s">
        <v>1085</v>
      </c>
      <c r="K127" s="336"/>
    </row>
    <row r="128" s="1" customFormat="1" ht="15" customHeight="1">
      <c r="B128" s="333"/>
      <c r="C128" s="288" t="s">
        <v>982</v>
      </c>
      <c r="D128" s="288"/>
      <c r="E128" s="288"/>
      <c r="F128" s="311" t="s">
        <v>1034</v>
      </c>
      <c r="G128" s="288"/>
      <c r="H128" s="288" t="s">
        <v>1086</v>
      </c>
      <c r="I128" s="288" t="s">
        <v>1036</v>
      </c>
      <c r="J128" s="288" t="s">
        <v>1085</v>
      </c>
      <c r="K128" s="336"/>
    </row>
    <row r="129" s="1" customFormat="1" ht="15" customHeight="1">
      <c r="B129" s="333"/>
      <c r="C129" s="288" t="s">
        <v>1045</v>
      </c>
      <c r="D129" s="288"/>
      <c r="E129" s="288"/>
      <c r="F129" s="311" t="s">
        <v>1040</v>
      </c>
      <c r="G129" s="288"/>
      <c r="H129" s="288" t="s">
        <v>1046</v>
      </c>
      <c r="I129" s="288" t="s">
        <v>1036</v>
      </c>
      <c r="J129" s="288">
        <v>15</v>
      </c>
      <c r="K129" s="336"/>
    </row>
    <row r="130" s="1" customFormat="1" ht="15" customHeight="1">
      <c r="B130" s="333"/>
      <c r="C130" s="314" t="s">
        <v>1047</v>
      </c>
      <c r="D130" s="314"/>
      <c r="E130" s="314"/>
      <c r="F130" s="315" t="s">
        <v>1040</v>
      </c>
      <c r="G130" s="314"/>
      <c r="H130" s="314" t="s">
        <v>1048</v>
      </c>
      <c r="I130" s="314" t="s">
        <v>1036</v>
      </c>
      <c r="J130" s="314">
        <v>15</v>
      </c>
      <c r="K130" s="336"/>
    </row>
    <row r="131" s="1" customFormat="1" ht="15" customHeight="1">
      <c r="B131" s="333"/>
      <c r="C131" s="314" t="s">
        <v>1049</v>
      </c>
      <c r="D131" s="314"/>
      <c r="E131" s="314"/>
      <c r="F131" s="315" t="s">
        <v>1040</v>
      </c>
      <c r="G131" s="314"/>
      <c r="H131" s="314" t="s">
        <v>1050</v>
      </c>
      <c r="I131" s="314" t="s">
        <v>1036</v>
      </c>
      <c r="J131" s="314">
        <v>20</v>
      </c>
      <c r="K131" s="336"/>
    </row>
    <row r="132" s="1" customFormat="1" ht="15" customHeight="1">
      <c r="B132" s="333"/>
      <c r="C132" s="314" t="s">
        <v>1051</v>
      </c>
      <c r="D132" s="314"/>
      <c r="E132" s="314"/>
      <c r="F132" s="315" t="s">
        <v>1040</v>
      </c>
      <c r="G132" s="314"/>
      <c r="H132" s="314" t="s">
        <v>1052</v>
      </c>
      <c r="I132" s="314" t="s">
        <v>1036</v>
      </c>
      <c r="J132" s="314">
        <v>20</v>
      </c>
      <c r="K132" s="336"/>
    </row>
    <row r="133" s="1" customFormat="1" ht="15" customHeight="1">
      <c r="B133" s="333"/>
      <c r="C133" s="288" t="s">
        <v>1039</v>
      </c>
      <c r="D133" s="288"/>
      <c r="E133" s="288"/>
      <c r="F133" s="311" t="s">
        <v>1040</v>
      </c>
      <c r="G133" s="288"/>
      <c r="H133" s="288" t="s">
        <v>1074</v>
      </c>
      <c r="I133" s="288" t="s">
        <v>1036</v>
      </c>
      <c r="J133" s="288">
        <v>50</v>
      </c>
      <c r="K133" s="336"/>
    </row>
    <row r="134" s="1" customFormat="1" ht="15" customHeight="1">
      <c r="B134" s="333"/>
      <c r="C134" s="288" t="s">
        <v>1053</v>
      </c>
      <c r="D134" s="288"/>
      <c r="E134" s="288"/>
      <c r="F134" s="311" t="s">
        <v>1040</v>
      </c>
      <c r="G134" s="288"/>
      <c r="H134" s="288" t="s">
        <v>1074</v>
      </c>
      <c r="I134" s="288" t="s">
        <v>1036</v>
      </c>
      <c r="J134" s="288">
        <v>50</v>
      </c>
      <c r="K134" s="336"/>
    </row>
    <row r="135" s="1" customFormat="1" ht="15" customHeight="1">
      <c r="B135" s="333"/>
      <c r="C135" s="288" t="s">
        <v>1059</v>
      </c>
      <c r="D135" s="288"/>
      <c r="E135" s="288"/>
      <c r="F135" s="311" t="s">
        <v>1040</v>
      </c>
      <c r="G135" s="288"/>
      <c r="H135" s="288" t="s">
        <v>1074</v>
      </c>
      <c r="I135" s="288" t="s">
        <v>1036</v>
      </c>
      <c r="J135" s="288">
        <v>50</v>
      </c>
      <c r="K135" s="336"/>
    </row>
    <row r="136" s="1" customFormat="1" ht="15" customHeight="1">
      <c r="B136" s="333"/>
      <c r="C136" s="288" t="s">
        <v>1061</v>
      </c>
      <c r="D136" s="288"/>
      <c r="E136" s="288"/>
      <c r="F136" s="311" t="s">
        <v>1040</v>
      </c>
      <c r="G136" s="288"/>
      <c r="H136" s="288" t="s">
        <v>1074</v>
      </c>
      <c r="I136" s="288" t="s">
        <v>1036</v>
      </c>
      <c r="J136" s="288">
        <v>50</v>
      </c>
      <c r="K136" s="336"/>
    </row>
    <row r="137" s="1" customFormat="1" ht="15" customHeight="1">
      <c r="B137" s="333"/>
      <c r="C137" s="288" t="s">
        <v>1062</v>
      </c>
      <c r="D137" s="288"/>
      <c r="E137" s="288"/>
      <c r="F137" s="311" t="s">
        <v>1040</v>
      </c>
      <c r="G137" s="288"/>
      <c r="H137" s="288" t="s">
        <v>1087</v>
      </c>
      <c r="I137" s="288" t="s">
        <v>1036</v>
      </c>
      <c r="J137" s="288">
        <v>255</v>
      </c>
      <c r="K137" s="336"/>
    </row>
    <row r="138" s="1" customFormat="1" ht="15" customHeight="1">
      <c r="B138" s="333"/>
      <c r="C138" s="288" t="s">
        <v>1064</v>
      </c>
      <c r="D138" s="288"/>
      <c r="E138" s="288"/>
      <c r="F138" s="311" t="s">
        <v>1034</v>
      </c>
      <c r="G138" s="288"/>
      <c r="H138" s="288" t="s">
        <v>1088</v>
      </c>
      <c r="I138" s="288" t="s">
        <v>1066</v>
      </c>
      <c r="J138" s="288"/>
      <c r="K138" s="336"/>
    </row>
    <row r="139" s="1" customFormat="1" ht="15" customHeight="1">
      <c r="B139" s="333"/>
      <c r="C139" s="288" t="s">
        <v>1067</v>
      </c>
      <c r="D139" s="288"/>
      <c r="E139" s="288"/>
      <c r="F139" s="311" t="s">
        <v>1034</v>
      </c>
      <c r="G139" s="288"/>
      <c r="H139" s="288" t="s">
        <v>1089</v>
      </c>
      <c r="I139" s="288" t="s">
        <v>1069</v>
      </c>
      <c r="J139" s="288"/>
      <c r="K139" s="336"/>
    </row>
    <row r="140" s="1" customFormat="1" ht="15" customHeight="1">
      <c r="B140" s="333"/>
      <c r="C140" s="288" t="s">
        <v>1070</v>
      </c>
      <c r="D140" s="288"/>
      <c r="E140" s="288"/>
      <c r="F140" s="311" t="s">
        <v>1034</v>
      </c>
      <c r="G140" s="288"/>
      <c r="H140" s="288" t="s">
        <v>1070</v>
      </c>
      <c r="I140" s="288" t="s">
        <v>1069</v>
      </c>
      <c r="J140" s="288"/>
      <c r="K140" s="336"/>
    </row>
    <row r="141" s="1" customFormat="1" ht="15" customHeight="1">
      <c r="B141" s="333"/>
      <c r="C141" s="288" t="s">
        <v>39</v>
      </c>
      <c r="D141" s="288"/>
      <c r="E141" s="288"/>
      <c r="F141" s="311" t="s">
        <v>1034</v>
      </c>
      <c r="G141" s="288"/>
      <c r="H141" s="288" t="s">
        <v>1090</v>
      </c>
      <c r="I141" s="288" t="s">
        <v>1069</v>
      </c>
      <c r="J141" s="288"/>
      <c r="K141" s="336"/>
    </row>
    <row r="142" s="1" customFormat="1" ht="15" customHeight="1">
      <c r="B142" s="333"/>
      <c r="C142" s="288" t="s">
        <v>1091</v>
      </c>
      <c r="D142" s="288"/>
      <c r="E142" s="288"/>
      <c r="F142" s="311" t="s">
        <v>1034</v>
      </c>
      <c r="G142" s="288"/>
      <c r="H142" s="288" t="s">
        <v>1092</v>
      </c>
      <c r="I142" s="288" t="s">
        <v>1069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1093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1028</v>
      </c>
      <c r="D148" s="303"/>
      <c r="E148" s="303"/>
      <c r="F148" s="303" t="s">
        <v>1029</v>
      </c>
      <c r="G148" s="304"/>
      <c r="H148" s="303" t="s">
        <v>55</v>
      </c>
      <c r="I148" s="303" t="s">
        <v>58</v>
      </c>
      <c r="J148" s="303" t="s">
        <v>1030</v>
      </c>
      <c r="K148" s="302"/>
    </row>
    <row r="149" s="1" customFormat="1" ht="17.25" customHeight="1">
      <c r="B149" s="300"/>
      <c r="C149" s="305" t="s">
        <v>1031</v>
      </c>
      <c r="D149" s="305"/>
      <c r="E149" s="305"/>
      <c r="F149" s="306" t="s">
        <v>1032</v>
      </c>
      <c r="G149" s="307"/>
      <c r="H149" s="305"/>
      <c r="I149" s="305"/>
      <c r="J149" s="305" t="s">
        <v>1033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1037</v>
      </c>
      <c r="D151" s="288"/>
      <c r="E151" s="288"/>
      <c r="F151" s="341" t="s">
        <v>1034</v>
      </c>
      <c r="G151" s="288"/>
      <c r="H151" s="340" t="s">
        <v>1074</v>
      </c>
      <c r="I151" s="340" t="s">
        <v>1036</v>
      </c>
      <c r="J151" s="340">
        <v>120</v>
      </c>
      <c r="K151" s="336"/>
    </row>
    <row r="152" s="1" customFormat="1" ht="15" customHeight="1">
      <c r="B152" s="313"/>
      <c r="C152" s="340" t="s">
        <v>1083</v>
      </c>
      <c r="D152" s="288"/>
      <c r="E152" s="288"/>
      <c r="F152" s="341" t="s">
        <v>1034</v>
      </c>
      <c r="G152" s="288"/>
      <c r="H152" s="340" t="s">
        <v>1094</v>
      </c>
      <c r="I152" s="340" t="s">
        <v>1036</v>
      </c>
      <c r="J152" s="340" t="s">
        <v>1085</v>
      </c>
      <c r="K152" s="336"/>
    </row>
    <row r="153" s="1" customFormat="1" ht="15" customHeight="1">
      <c r="B153" s="313"/>
      <c r="C153" s="340" t="s">
        <v>982</v>
      </c>
      <c r="D153" s="288"/>
      <c r="E153" s="288"/>
      <c r="F153" s="341" t="s">
        <v>1034</v>
      </c>
      <c r="G153" s="288"/>
      <c r="H153" s="340" t="s">
        <v>1095</v>
      </c>
      <c r="I153" s="340" t="s">
        <v>1036</v>
      </c>
      <c r="J153" s="340" t="s">
        <v>1085</v>
      </c>
      <c r="K153" s="336"/>
    </row>
    <row r="154" s="1" customFormat="1" ht="15" customHeight="1">
      <c r="B154" s="313"/>
      <c r="C154" s="340" t="s">
        <v>1039</v>
      </c>
      <c r="D154" s="288"/>
      <c r="E154" s="288"/>
      <c r="F154" s="341" t="s">
        <v>1040</v>
      </c>
      <c r="G154" s="288"/>
      <c r="H154" s="340" t="s">
        <v>1074</v>
      </c>
      <c r="I154" s="340" t="s">
        <v>1036</v>
      </c>
      <c r="J154" s="340">
        <v>50</v>
      </c>
      <c r="K154" s="336"/>
    </row>
    <row r="155" s="1" customFormat="1" ht="15" customHeight="1">
      <c r="B155" s="313"/>
      <c r="C155" s="340" t="s">
        <v>1042</v>
      </c>
      <c r="D155" s="288"/>
      <c r="E155" s="288"/>
      <c r="F155" s="341" t="s">
        <v>1034</v>
      </c>
      <c r="G155" s="288"/>
      <c r="H155" s="340" t="s">
        <v>1074</v>
      </c>
      <c r="I155" s="340" t="s">
        <v>1044</v>
      </c>
      <c r="J155" s="340"/>
      <c r="K155" s="336"/>
    </row>
    <row r="156" s="1" customFormat="1" ht="15" customHeight="1">
      <c r="B156" s="313"/>
      <c r="C156" s="340" t="s">
        <v>1053</v>
      </c>
      <c r="D156" s="288"/>
      <c r="E156" s="288"/>
      <c r="F156" s="341" t="s">
        <v>1040</v>
      </c>
      <c r="G156" s="288"/>
      <c r="H156" s="340" t="s">
        <v>1074</v>
      </c>
      <c r="I156" s="340" t="s">
        <v>1036</v>
      </c>
      <c r="J156" s="340">
        <v>50</v>
      </c>
      <c r="K156" s="336"/>
    </row>
    <row r="157" s="1" customFormat="1" ht="15" customHeight="1">
      <c r="B157" s="313"/>
      <c r="C157" s="340" t="s">
        <v>1061</v>
      </c>
      <c r="D157" s="288"/>
      <c r="E157" s="288"/>
      <c r="F157" s="341" t="s">
        <v>1040</v>
      </c>
      <c r="G157" s="288"/>
      <c r="H157" s="340" t="s">
        <v>1074</v>
      </c>
      <c r="I157" s="340" t="s">
        <v>1036</v>
      </c>
      <c r="J157" s="340">
        <v>50</v>
      </c>
      <c r="K157" s="336"/>
    </row>
    <row r="158" s="1" customFormat="1" ht="15" customHeight="1">
      <c r="B158" s="313"/>
      <c r="C158" s="340" t="s">
        <v>1059</v>
      </c>
      <c r="D158" s="288"/>
      <c r="E158" s="288"/>
      <c r="F158" s="341" t="s">
        <v>1040</v>
      </c>
      <c r="G158" s="288"/>
      <c r="H158" s="340" t="s">
        <v>1074</v>
      </c>
      <c r="I158" s="340" t="s">
        <v>1036</v>
      </c>
      <c r="J158" s="340">
        <v>50</v>
      </c>
      <c r="K158" s="336"/>
    </row>
    <row r="159" s="1" customFormat="1" ht="15" customHeight="1">
      <c r="B159" s="313"/>
      <c r="C159" s="340" t="s">
        <v>94</v>
      </c>
      <c r="D159" s="288"/>
      <c r="E159" s="288"/>
      <c r="F159" s="341" t="s">
        <v>1034</v>
      </c>
      <c r="G159" s="288"/>
      <c r="H159" s="340" t="s">
        <v>1096</v>
      </c>
      <c r="I159" s="340" t="s">
        <v>1036</v>
      </c>
      <c r="J159" s="340" t="s">
        <v>1097</v>
      </c>
      <c r="K159" s="336"/>
    </row>
    <row r="160" s="1" customFormat="1" ht="15" customHeight="1">
      <c r="B160" s="313"/>
      <c r="C160" s="340" t="s">
        <v>1098</v>
      </c>
      <c r="D160" s="288"/>
      <c r="E160" s="288"/>
      <c r="F160" s="341" t="s">
        <v>1034</v>
      </c>
      <c r="G160" s="288"/>
      <c r="H160" s="340" t="s">
        <v>1099</v>
      </c>
      <c r="I160" s="340" t="s">
        <v>1069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1100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1028</v>
      </c>
      <c r="D166" s="303"/>
      <c r="E166" s="303"/>
      <c r="F166" s="303" t="s">
        <v>1029</v>
      </c>
      <c r="G166" s="345"/>
      <c r="H166" s="346" t="s">
        <v>55</v>
      </c>
      <c r="I166" s="346" t="s">
        <v>58</v>
      </c>
      <c r="J166" s="303" t="s">
        <v>1030</v>
      </c>
      <c r="K166" s="280"/>
    </row>
    <row r="167" s="1" customFormat="1" ht="17.25" customHeight="1">
      <c r="B167" s="281"/>
      <c r="C167" s="305" t="s">
        <v>1031</v>
      </c>
      <c r="D167" s="305"/>
      <c r="E167" s="305"/>
      <c r="F167" s="306" t="s">
        <v>1032</v>
      </c>
      <c r="G167" s="347"/>
      <c r="H167" s="348"/>
      <c r="I167" s="348"/>
      <c r="J167" s="305" t="s">
        <v>1033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1037</v>
      </c>
      <c r="D169" s="288"/>
      <c r="E169" s="288"/>
      <c r="F169" s="311" t="s">
        <v>1034</v>
      </c>
      <c r="G169" s="288"/>
      <c r="H169" s="288" t="s">
        <v>1074</v>
      </c>
      <c r="I169" s="288" t="s">
        <v>1036</v>
      </c>
      <c r="J169" s="288">
        <v>120</v>
      </c>
      <c r="K169" s="336"/>
    </row>
    <row r="170" s="1" customFormat="1" ht="15" customHeight="1">
      <c r="B170" s="313"/>
      <c r="C170" s="288" t="s">
        <v>1083</v>
      </c>
      <c r="D170" s="288"/>
      <c r="E170" s="288"/>
      <c r="F170" s="311" t="s">
        <v>1034</v>
      </c>
      <c r="G170" s="288"/>
      <c r="H170" s="288" t="s">
        <v>1084</v>
      </c>
      <c r="I170" s="288" t="s">
        <v>1036</v>
      </c>
      <c r="J170" s="288" t="s">
        <v>1085</v>
      </c>
      <c r="K170" s="336"/>
    </row>
    <row r="171" s="1" customFormat="1" ht="15" customHeight="1">
      <c r="B171" s="313"/>
      <c r="C171" s="288" t="s">
        <v>982</v>
      </c>
      <c r="D171" s="288"/>
      <c r="E171" s="288"/>
      <c r="F171" s="311" t="s">
        <v>1034</v>
      </c>
      <c r="G171" s="288"/>
      <c r="H171" s="288" t="s">
        <v>1101</v>
      </c>
      <c r="I171" s="288" t="s">
        <v>1036</v>
      </c>
      <c r="J171" s="288" t="s">
        <v>1085</v>
      </c>
      <c r="K171" s="336"/>
    </row>
    <row r="172" s="1" customFormat="1" ht="15" customHeight="1">
      <c r="B172" s="313"/>
      <c r="C172" s="288" t="s">
        <v>1039</v>
      </c>
      <c r="D172" s="288"/>
      <c r="E172" s="288"/>
      <c r="F172" s="311" t="s">
        <v>1040</v>
      </c>
      <c r="G172" s="288"/>
      <c r="H172" s="288" t="s">
        <v>1101</v>
      </c>
      <c r="I172" s="288" t="s">
        <v>1036</v>
      </c>
      <c r="J172" s="288">
        <v>50</v>
      </c>
      <c r="K172" s="336"/>
    </row>
    <row r="173" s="1" customFormat="1" ht="15" customHeight="1">
      <c r="B173" s="313"/>
      <c r="C173" s="288" t="s">
        <v>1042</v>
      </c>
      <c r="D173" s="288"/>
      <c r="E173" s="288"/>
      <c r="F173" s="311" t="s">
        <v>1034</v>
      </c>
      <c r="G173" s="288"/>
      <c r="H173" s="288" t="s">
        <v>1101</v>
      </c>
      <c r="I173" s="288" t="s">
        <v>1044</v>
      </c>
      <c r="J173" s="288"/>
      <c r="K173" s="336"/>
    </row>
    <row r="174" s="1" customFormat="1" ht="15" customHeight="1">
      <c r="B174" s="313"/>
      <c r="C174" s="288" t="s">
        <v>1053</v>
      </c>
      <c r="D174" s="288"/>
      <c r="E174" s="288"/>
      <c r="F174" s="311" t="s">
        <v>1040</v>
      </c>
      <c r="G174" s="288"/>
      <c r="H174" s="288" t="s">
        <v>1101</v>
      </c>
      <c r="I174" s="288" t="s">
        <v>1036</v>
      </c>
      <c r="J174" s="288">
        <v>50</v>
      </c>
      <c r="K174" s="336"/>
    </row>
    <row r="175" s="1" customFormat="1" ht="15" customHeight="1">
      <c r="B175" s="313"/>
      <c r="C175" s="288" t="s">
        <v>1061</v>
      </c>
      <c r="D175" s="288"/>
      <c r="E175" s="288"/>
      <c r="F175" s="311" t="s">
        <v>1040</v>
      </c>
      <c r="G175" s="288"/>
      <c r="H175" s="288" t="s">
        <v>1101</v>
      </c>
      <c r="I175" s="288" t="s">
        <v>1036</v>
      </c>
      <c r="J175" s="288">
        <v>50</v>
      </c>
      <c r="K175" s="336"/>
    </row>
    <row r="176" s="1" customFormat="1" ht="15" customHeight="1">
      <c r="B176" s="313"/>
      <c r="C176" s="288" t="s">
        <v>1059</v>
      </c>
      <c r="D176" s="288"/>
      <c r="E176" s="288"/>
      <c r="F176" s="311" t="s">
        <v>1040</v>
      </c>
      <c r="G176" s="288"/>
      <c r="H176" s="288" t="s">
        <v>1101</v>
      </c>
      <c r="I176" s="288" t="s">
        <v>1036</v>
      </c>
      <c r="J176" s="288">
        <v>50</v>
      </c>
      <c r="K176" s="336"/>
    </row>
    <row r="177" s="1" customFormat="1" ht="15" customHeight="1">
      <c r="B177" s="313"/>
      <c r="C177" s="288" t="s">
        <v>102</v>
      </c>
      <c r="D177" s="288"/>
      <c r="E177" s="288"/>
      <c r="F177" s="311" t="s">
        <v>1034</v>
      </c>
      <c r="G177" s="288"/>
      <c r="H177" s="288" t="s">
        <v>1102</v>
      </c>
      <c r="I177" s="288" t="s">
        <v>1103</v>
      </c>
      <c r="J177" s="288"/>
      <c r="K177" s="336"/>
    </row>
    <row r="178" s="1" customFormat="1" ht="15" customHeight="1">
      <c r="B178" s="313"/>
      <c r="C178" s="288" t="s">
        <v>58</v>
      </c>
      <c r="D178" s="288"/>
      <c r="E178" s="288"/>
      <c r="F178" s="311" t="s">
        <v>1034</v>
      </c>
      <c r="G178" s="288"/>
      <c r="H178" s="288" t="s">
        <v>1104</v>
      </c>
      <c r="I178" s="288" t="s">
        <v>1105</v>
      </c>
      <c r="J178" s="288">
        <v>1</v>
      </c>
      <c r="K178" s="336"/>
    </row>
    <row r="179" s="1" customFormat="1" ht="15" customHeight="1">
      <c r="B179" s="313"/>
      <c r="C179" s="288" t="s">
        <v>54</v>
      </c>
      <c r="D179" s="288"/>
      <c r="E179" s="288"/>
      <c r="F179" s="311" t="s">
        <v>1034</v>
      </c>
      <c r="G179" s="288"/>
      <c r="H179" s="288" t="s">
        <v>1106</v>
      </c>
      <c r="I179" s="288" t="s">
        <v>1036</v>
      </c>
      <c r="J179" s="288">
        <v>20</v>
      </c>
      <c r="K179" s="336"/>
    </row>
    <row r="180" s="1" customFormat="1" ht="15" customHeight="1">
      <c r="B180" s="313"/>
      <c r="C180" s="288" t="s">
        <v>55</v>
      </c>
      <c r="D180" s="288"/>
      <c r="E180" s="288"/>
      <c r="F180" s="311" t="s">
        <v>1034</v>
      </c>
      <c r="G180" s="288"/>
      <c r="H180" s="288" t="s">
        <v>1107</v>
      </c>
      <c r="I180" s="288" t="s">
        <v>1036</v>
      </c>
      <c r="J180" s="288">
        <v>255</v>
      </c>
      <c r="K180" s="336"/>
    </row>
    <row r="181" s="1" customFormat="1" ht="15" customHeight="1">
      <c r="B181" s="313"/>
      <c r="C181" s="288" t="s">
        <v>103</v>
      </c>
      <c r="D181" s="288"/>
      <c r="E181" s="288"/>
      <c r="F181" s="311" t="s">
        <v>1034</v>
      </c>
      <c r="G181" s="288"/>
      <c r="H181" s="288" t="s">
        <v>998</v>
      </c>
      <c r="I181" s="288" t="s">
        <v>1036</v>
      </c>
      <c r="J181" s="288">
        <v>10</v>
      </c>
      <c r="K181" s="336"/>
    </row>
    <row r="182" s="1" customFormat="1" ht="15" customHeight="1">
      <c r="B182" s="313"/>
      <c r="C182" s="288" t="s">
        <v>104</v>
      </c>
      <c r="D182" s="288"/>
      <c r="E182" s="288"/>
      <c r="F182" s="311" t="s">
        <v>1034</v>
      </c>
      <c r="G182" s="288"/>
      <c r="H182" s="288" t="s">
        <v>1108</v>
      </c>
      <c r="I182" s="288" t="s">
        <v>1069</v>
      </c>
      <c r="J182" s="288"/>
      <c r="K182" s="336"/>
    </row>
    <row r="183" s="1" customFormat="1" ht="15" customHeight="1">
      <c r="B183" s="313"/>
      <c r="C183" s="288" t="s">
        <v>1109</v>
      </c>
      <c r="D183" s="288"/>
      <c r="E183" s="288"/>
      <c r="F183" s="311" t="s">
        <v>1034</v>
      </c>
      <c r="G183" s="288"/>
      <c r="H183" s="288" t="s">
        <v>1110</v>
      </c>
      <c r="I183" s="288" t="s">
        <v>1069</v>
      </c>
      <c r="J183" s="288"/>
      <c r="K183" s="336"/>
    </row>
    <row r="184" s="1" customFormat="1" ht="15" customHeight="1">
      <c r="B184" s="313"/>
      <c r="C184" s="288" t="s">
        <v>1098</v>
      </c>
      <c r="D184" s="288"/>
      <c r="E184" s="288"/>
      <c r="F184" s="311" t="s">
        <v>1034</v>
      </c>
      <c r="G184" s="288"/>
      <c r="H184" s="288" t="s">
        <v>1111</v>
      </c>
      <c r="I184" s="288" t="s">
        <v>1069</v>
      </c>
      <c r="J184" s="288"/>
      <c r="K184" s="336"/>
    </row>
    <row r="185" s="1" customFormat="1" ht="15" customHeight="1">
      <c r="B185" s="313"/>
      <c r="C185" s="288" t="s">
        <v>106</v>
      </c>
      <c r="D185" s="288"/>
      <c r="E185" s="288"/>
      <c r="F185" s="311" t="s">
        <v>1040</v>
      </c>
      <c r="G185" s="288"/>
      <c r="H185" s="288" t="s">
        <v>1112</v>
      </c>
      <c r="I185" s="288" t="s">
        <v>1036</v>
      </c>
      <c r="J185" s="288">
        <v>50</v>
      </c>
      <c r="K185" s="336"/>
    </row>
    <row r="186" s="1" customFormat="1" ht="15" customHeight="1">
      <c r="B186" s="313"/>
      <c r="C186" s="288" t="s">
        <v>1113</v>
      </c>
      <c r="D186" s="288"/>
      <c r="E186" s="288"/>
      <c r="F186" s="311" t="s">
        <v>1040</v>
      </c>
      <c r="G186" s="288"/>
      <c r="H186" s="288" t="s">
        <v>1114</v>
      </c>
      <c r="I186" s="288" t="s">
        <v>1115</v>
      </c>
      <c r="J186" s="288"/>
      <c r="K186" s="336"/>
    </row>
    <row r="187" s="1" customFormat="1" ht="15" customHeight="1">
      <c r="B187" s="313"/>
      <c r="C187" s="288" t="s">
        <v>1116</v>
      </c>
      <c r="D187" s="288"/>
      <c r="E187" s="288"/>
      <c r="F187" s="311" t="s">
        <v>1040</v>
      </c>
      <c r="G187" s="288"/>
      <c r="H187" s="288" t="s">
        <v>1117</v>
      </c>
      <c r="I187" s="288" t="s">
        <v>1115</v>
      </c>
      <c r="J187" s="288"/>
      <c r="K187" s="336"/>
    </row>
    <row r="188" s="1" customFormat="1" ht="15" customHeight="1">
      <c r="B188" s="313"/>
      <c r="C188" s="288" t="s">
        <v>1118</v>
      </c>
      <c r="D188" s="288"/>
      <c r="E188" s="288"/>
      <c r="F188" s="311" t="s">
        <v>1040</v>
      </c>
      <c r="G188" s="288"/>
      <c r="H188" s="288" t="s">
        <v>1119</v>
      </c>
      <c r="I188" s="288" t="s">
        <v>1115</v>
      </c>
      <c r="J188" s="288"/>
      <c r="K188" s="336"/>
    </row>
    <row r="189" s="1" customFormat="1" ht="15" customHeight="1">
      <c r="B189" s="313"/>
      <c r="C189" s="349" t="s">
        <v>1120</v>
      </c>
      <c r="D189" s="288"/>
      <c r="E189" s="288"/>
      <c r="F189" s="311" t="s">
        <v>1040</v>
      </c>
      <c r="G189" s="288"/>
      <c r="H189" s="288" t="s">
        <v>1121</v>
      </c>
      <c r="I189" s="288" t="s">
        <v>1122</v>
      </c>
      <c r="J189" s="350" t="s">
        <v>1123</v>
      </c>
      <c r="K189" s="336"/>
    </row>
    <row r="190" s="17" customFormat="1" ht="15" customHeight="1">
      <c r="B190" s="351"/>
      <c r="C190" s="352" t="s">
        <v>1124</v>
      </c>
      <c r="D190" s="353"/>
      <c r="E190" s="353"/>
      <c r="F190" s="354" t="s">
        <v>1040</v>
      </c>
      <c r="G190" s="353"/>
      <c r="H190" s="353" t="s">
        <v>1125</v>
      </c>
      <c r="I190" s="353" t="s">
        <v>1122</v>
      </c>
      <c r="J190" s="355" t="s">
        <v>1123</v>
      </c>
      <c r="K190" s="356"/>
    </row>
    <row r="191" s="1" customFormat="1" ht="15" customHeight="1">
      <c r="B191" s="313"/>
      <c r="C191" s="349" t="s">
        <v>43</v>
      </c>
      <c r="D191" s="288"/>
      <c r="E191" s="288"/>
      <c r="F191" s="311" t="s">
        <v>1034</v>
      </c>
      <c r="G191" s="288"/>
      <c r="H191" s="285" t="s">
        <v>1126</v>
      </c>
      <c r="I191" s="288" t="s">
        <v>1127</v>
      </c>
      <c r="J191" s="288"/>
      <c r="K191" s="336"/>
    </row>
    <row r="192" s="1" customFormat="1" ht="15" customHeight="1">
      <c r="B192" s="313"/>
      <c r="C192" s="349" t="s">
        <v>1128</v>
      </c>
      <c r="D192" s="288"/>
      <c r="E192" s="288"/>
      <c r="F192" s="311" t="s">
        <v>1034</v>
      </c>
      <c r="G192" s="288"/>
      <c r="H192" s="288" t="s">
        <v>1129</v>
      </c>
      <c r="I192" s="288" t="s">
        <v>1069</v>
      </c>
      <c r="J192" s="288"/>
      <c r="K192" s="336"/>
    </row>
    <row r="193" s="1" customFormat="1" ht="15" customHeight="1">
      <c r="B193" s="313"/>
      <c r="C193" s="349" t="s">
        <v>1130</v>
      </c>
      <c r="D193" s="288"/>
      <c r="E193" s="288"/>
      <c r="F193" s="311" t="s">
        <v>1034</v>
      </c>
      <c r="G193" s="288"/>
      <c r="H193" s="288" t="s">
        <v>1131</v>
      </c>
      <c r="I193" s="288" t="s">
        <v>1069</v>
      </c>
      <c r="J193" s="288"/>
      <c r="K193" s="336"/>
    </row>
    <row r="194" s="1" customFormat="1" ht="15" customHeight="1">
      <c r="B194" s="313"/>
      <c r="C194" s="349" t="s">
        <v>1132</v>
      </c>
      <c r="D194" s="288"/>
      <c r="E194" s="288"/>
      <c r="F194" s="311" t="s">
        <v>1040</v>
      </c>
      <c r="G194" s="288"/>
      <c r="H194" s="288" t="s">
        <v>1133</v>
      </c>
      <c r="I194" s="288" t="s">
        <v>1069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1134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1135</v>
      </c>
      <c r="D201" s="358"/>
      <c r="E201" s="358"/>
      <c r="F201" s="358" t="s">
        <v>1136</v>
      </c>
      <c r="G201" s="359"/>
      <c r="H201" s="358" t="s">
        <v>1137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1127</v>
      </c>
      <c r="D203" s="288"/>
      <c r="E203" s="288"/>
      <c r="F203" s="311" t="s">
        <v>44</v>
      </c>
      <c r="G203" s="288"/>
      <c r="H203" s="288" t="s">
        <v>1138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45</v>
      </c>
      <c r="G204" s="288"/>
      <c r="H204" s="288" t="s">
        <v>1139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48</v>
      </c>
      <c r="G205" s="288"/>
      <c r="H205" s="288" t="s">
        <v>1140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46</v>
      </c>
      <c r="G206" s="288"/>
      <c r="H206" s="288" t="s">
        <v>1141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47</v>
      </c>
      <c r="G207" s="288"/>
      <c r="H207" s="288" t="s">
        <v>1142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1081</v>
      </c>
      <c r="D209" s="288"/>
      <c r="E209" s="288"/>
      <c r="F209" s="311" t="s">
        <v>80</v>
      </c>
      <c r="G209" s="288"/>
      <c r="H209" s="288" t="s">
        <v>1143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976</v>
      </c>
      <c r="G210" s="288"/>
      <c r="H210" s="288" t="s">
        <v>977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974</v>
      </c>
      <c r="G211" s="288"/>
      <c r="H211" s="288" t="s">
        <v>1144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978</v>
      </c>
      <c r="G212" s="349"/>
      <c r="H212" s="340" t="s">
        <v>979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980</v>
      </c>
      <c r="G213" s="349"/>
      <c r="H213" s="340" t="s">
        <v>1145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1105</v>
      </c>
      <c r="D215" s="288"/>
      <c r="E215" s="288"/>
      <c r="F215" s="311">
        <v>1</v>
      </c>
      <c r="G215" s="349"/>
      <c r="H215" s="340" t="s">
        <v>1146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1147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1148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1149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12DDE9E67B5A4B87CA58A516BBF353" ma:contentTypeVersion="4" ma:contentTypeDescription="Vytvoří nový dokument" ma:contentTypeScope="" ma:versionID="1a3f84daa37298a02c1ffb298213d418">
  <xsd:schema xmlns:xsd="http://www.w3.org/2001/XMLSchema" xmlns:xs="http://www.w3.org/2001/XMLSchema" xmlns:p="http://schemas.microsoft.com/office/2006/metadata/properties" xmlns:ns2="6e0711d1-2b8d-496c-99d0-80ebd39ded3e" targetNamespace="http://schemas.microsoft.com/office/2006/metadata/properties" ma:root="true" ma:fieldsID="efd57c63e23d7023982d3e9d03d3a5af" ns2:_="">
    <xsd:import namespace="6e0711d1-2b8d-496c-99d0-80ebd39ded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0711d1-2b8d-496c-99d0-80ebd39ded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DFD35D-88DC-4B79-B8DE-009519725A67}"/>
</file>

<file path=customXml/itemProps2.xml><?xml version="1.0" encoding="utf-8"?>
<ds:datastoreItem xmlns:ds="http://schemas.openxmlformats.org/officeDocument/2006/customXml" ds:itemID="{7B8EAB04-FD70-468F-A181-58C0A7CB4617}"/>
</file>

<file path=customXml/itemProps3.xml><?xml version="1.0" encoding="utf-8"?>
<ds:datastoreItem xmlns:ds="http://schemas.openxmlformats.org/officeDocument/2006/customXml" ds:itemID="{1ABDD150-6FC7-4211-AB60-B03ACD809D28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Urbánek</dc:creator>
  <cp:lastModifiedBy>Kamil Urbánek</cp:lastModifiedBy>
  <dcterms:created xsi:type="dcterms:W3CDTF">2025-09-24T09:10:48Z</dcterms:created>
  <dcterms:modified xsi:type="dcterms:W3CDTF">2025-09-24T09:10:51Z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0x010100E112DDE9E67B5A4B87CA58A516BBF353</vt:lpwstr>
  </property>
</Properties>
</file>